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Ex2.xml" ContentType="application/vnd.ms-office.chartex+xml"/>
  <Override PartName="/xl/charts/style2.xml" ContentType="application/vnd.ms-office.chartstyle+xml"/>
  <Override PartName="/xl/charts/colors2.xml" ContentType="application/vnd.ms-office.chartcolorstyle+xml"/>
  <Override PartName="/xl/pivotTables/pivotTable1.xml" ContentType="application/vnd.openxmlformats-officedocument.spreadsheetml.pivotTable+xml"/>
  <Override PartName="/xl/drawings/drawing3.xml" ContentType="application/vnd.openxmlformats-officedocument.drawing+xml"/>
  <Override PartName="/xl/charts/chartEx3.xml" ContentType="application/vnd.ms-office.chartex+xml"/>
  <Override PartName="/xl/charts/style3.xml" ContentType="application/vnd.ms-office.chartstyle+xml"/>
  <Override PartName="/xl/charts/colors3.xml" ContentType="application/vnd.ms-office.chartcolorstyle+xml"/>
  <Override PartName="/xl/charts/chartEx4.xml" ContentType="application/vnd.ms-office.chartex+xml"/>
  <Override PartName="/xl/charts/style4.xml" ContentType="application/vnd.ms-office.chartstyle+xml"/>
  <Override PartName="/xl/charts/colors4.xml" ContentType="application/vnd.ms-office.chartcolorsty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hidePivotFieldList="1" defaultThemeVersion="166925"/>
  <mc:AlternateContent xmlns:mc="http://schemas.openxmlformats.org/markup-compatibility/2006">
    <mc:Choice Requires="x15">
      <x15ac:absPath xmlns:x15ac="http://schemas.microsoft.com/office/spreadsheetml/2010/11/ac" url="C:\Users\calla\Good Jobs Institute Dropbox\Research &amp; Tools\For the Website\"/>
    </mc:Choice>
  </mc:AlternateContent>
  <xr:revisionPtr revIDLastSave="0" documentId="13_ncr:1_{D939306C-1A02-46E3-923B-CA3D77EFF61A}" xr6:coauthVersionLast="45" xr6:coauthVersionMax="45" xr10:uidLastSave="{00000000-0000-0000-0000-000000000000}"/>
  <bookViews>
    <workbookView xWindow="-108" yWindow="-108" windowWidth="23256" windowHeight="12576" tabRatio="941" xr2:uid="{BB1F9CFC-58ED-4436-95F4-7348031F5485}"/>
  </bookViews>
  <sheets>
    <sheet name="Directions" sheetId="12" r:id="rId1"/>
    <sheet name="1-4. Gather employee data" sheetId="1" r:id="rId2"/>
    <sheet name="Sheet2" sheetId="14" state="hidden" r:id="rId3"/>
    <sheet name="5. Look at pay distribution" sheetId="3" r:id="rId4"/>
    <sheet name="Hourly pay distribution" sheetId="13" state="hidden" r:id="rId5"/>
    <sheet name="6. Gather living wage data" sheetId="2" r:id="rId6"/>
    <sheet name="7. Analyze living wage data" sheetId="10" r:id="rId7"/>
    <sheet name="8. Other analyses" sheetId="11" r:id="rId8"/>
    <sheet name="Summary" sheetId="4" r:id="rId9"/>
    <sheet name="Standards &amp; Assumptions" sheetId="8" r:id="rId10"/>
    <sheet name="Household types" sheetId="7" state="hidden" r:id="rId11"/>
  </sheets>
  <definedNames>
    <definedName name="_xlnm._FilterDatabase" localSheetId="1" hidden="1">'1-4. Gather employee data'!$B$12:$V$59</definedName>
    <definedName name="_xlnm._FilterDatabase" localSheetId="5" hidden="1">'6. Gather living wage data'!$B$11:$Q$21</definedName>
    <definedName name="_xlnm._FilterDatabase" localSheetId="6" hidden="1">'7. Analyze living wage data'!$B$12:$S$29</definedName>
    <definedName name="_xlnm._FilterDatabase" localSheetId="2" hidden="1">Sheet2!$C$3:$D$541</definedName>
    <definedName name="_xlchart.v1.0" hidden="1">'1-4. Gather employee data'!$I$13:$I$579</definedName>
    <definedName name="_xlchart.v1.1" hidden="1">'1-4. Gather employee data'!$K$13:$K$579</definedName>
    <definedName name="_xlchart.v1.2" hidden="1">'7. Analyze living wage data'!$H$13:$H$579</definedName>
    <definedName name="_xlchart.v1.3" hidden="1">'8. Other analyses'!$O$10:$O$170</definedName>
  </definedNames>
  <calcPr calcId="191029"/>
  <pivotCaches>
    <pivotCache cacheId="1" r:id="rId12"/>
    <pivotCache cacheId="6"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1" i="4" l="1"/>
  <c r="Q13" i="2"/>
  <c r="Q14" i="2"/>
  <c r="Q15" i="2"/>
  <c r="Q16" i="2"/>
  <c r="Q17" i="2"/>
  <c r="Q18" i="2"/>
  <c r="Q19" i="2"/>
  <c r="Q20" i="2"/>
  <c r="Q21" i="2"/>
  <c r="Q22" i="2"/>
  <c r="Q23" i="2"/>
  <c r="Q24" i="2"/>
  <c r="Q25" i="2"/>
  <c r="Q26" i="2"/>
  <c r="Q27" i="2"/>
  <c r="Q28" i="2"/>
  <c r="Q29" i="2"/>
  <c r="Q30" i="2"/>
  <c r="Q12" i="2"/>
  <c r="U578" i="1" l="1"/>
  <c r="U577" i="1"/>
  <c r="U576" i="1"/>
  <c r="U575" i="1"/>
  <c r="U574" i="1"/>
  <c r="U573" i="1"/>
  <c r="U572" i="1"/>
  <c r="U571" i="1"/>
  <c r="U570" i="1"/>
  <c r="U569" i="1"/>
  <c r="U568" i="1"/>
  <c r="U567" i="1"/>
  <c r="U566" i="1"/>
  <c r="U565" i="1"/>
  <c r="U564" i="1"/>
  <c r="U563" i="1"/>
  <c r="U562" i="1"/>
  <c r="U561" i="1"/>
  <c r="U560" i="1"/>
  <c r="U559" i="1"/>
  <c r="U558" i="1"/>
  <c r="U557" i="1"/>
  <c r="U556" i="1"/>
  <c r="U555" i="1"/>
  <c r="U554" i="1"/>
  <c r="U553" i="1"/>
  <c r="U552" i="1"/>
  <c r="U551" i="1"/>
  <c r="U550" i="1"/>
  <c r="U549" i="1"/>
  <c r="U548" i="1"/>
  <c r="U26" i="1"/>
  <c r="U547" i="1"/>
  <c r="U546" i="1"/>
  <c r="U545" i="1"/>
  <c r="U544" i="1"/>
  <c r="U543" i="1"/>
  <c r="U542" i="1"/>
  <c r="U541" i="1"/>
  <c r="U540" i="1"/>
  <c r="U539" i="1"/>
  <c r="U538" i="1"/>
  <c r="U537" i="1"/>
  <c r="U27" i="1"/>
  <c r="U536" i="1"/>
  <c r="U535" i="1"/>
  <c r="U534" i="1"/>
  <c r="U533" i="1"/>
  <c r="U532" i="1"/>
  <c r="U531" i="1"/>
  <c r="U530" i="1"/>
  <c r="U529" i="1"/>
  <c r="U528"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9" i="1"/>
  <c r="U498" i="1"/>
  <c r="U497" i="1"/>
  <c r="U496" i="1"/>
  <c r="U495" i="1"/>
  <c r="U494" i="1"/>
  <c r="U54" i="1"/>
  <c r="U37" i="1"/>
  <c r="U493" i="1"/>
  <c r="U492" i="1"/>
  <c r="U491" i="1"/>
  <c r="U490" i="1"/>
  <c r="U489" i="1"/>
  <c r="U488" i="1"/>
  <c r="U487" i="1"/>
  <c r="U486" i="1"/>
  <c r="U485" i="1"/>
  <c r="U484" i="1"/>
  <c r="U483" i="1"/>
  <c r="U482" i="1"/>
  <c r="U481" i="1"/>
  <c r="U480" i="1"/>
  <c r="U479" i="1"/>
  <c r="U478" i="1"/>
  <c r="U477" i="1"/>
  <c r="U476" i="1"/>
  <c r="U475" i="1"/>
  <c r="U474" i="1"/>
  <c r="U473" i="1"/>
  <c r="U472" i="1"/>
  <c r="U471" i="1"/>
  <c r="U470" i="1"/>
  <c r="U469" i="1"/>
  <c r="U468" i="1"/>
  <c r="U467" i="1"/>
  <c r="U466" i="1"/>
  <c r="U465" i="1"/>
  <c r="U464" i="1"/>
  <c r="U463" i="1"/>
  <c r="U462" i="1"/>
  <c r="U461" i="1"/>
  <c r="U460" i="1"/>
  <c r="U459" i="1"/>
  <c r="U458" i="1"/>
  <c r="U457" i="1"/>
  <c r="U456" i="1"/>
  <c r="U455" i="1"/>
  <c r="U454" i="1"/>
  <c r="U453" i="1"/>
  <c r="U452" i="1"/>
  <c r="U451" i="1"/>
  <c r="U450" i="1"/>
  <c r="U36" i="1"/>
  <c r="U39" i="1"/>
  <c r="U449" i="1"/>
  <c r="U448" i="1"/>
  <c r="U447" i="1"/>
  <c r="U446" i="1"/>
  <c r="U445" i="1"/>
  <c r="U444" i="1"/>
  <c r="U443" i="1"/>
  <c r="U442" i="1"/>
  <c r="U441" i="1"/>
  <c r="U440" i="1"/>
  <c r="U439" i="1"/>
  <c r="U438" i="1"/>
  <c r="U437" i="1"/>
  <c r="U436" i="1"/>
  <c r="U435" i="1"/>
  <c r="U434" i="1"/>
  <c r="U433" i="1"/>
  <c r="U432" i="1"/>
  <c r="U431" i="1"/>
  <c r="U430" i="1"/>
  <c r="U429" i="1"/>
  <c r="U428" i="1"/>
  <c r="U427" i="1"/>
  <c r="U426" i="1"/>
  <c r="U425" i="1"/>
  <c r="U424" i="1"/>
  <c r="U423" i="1"/>
  <c r="U422" i="1"/>
  <c r="U421" i="1"/>
  <c r="U420" i="1"/>
  <c r="U419" i="1"/>
  <c r="U418" i="1"/>
  <c r="U417" i="1"/>
  <c r="U416" i="1"/>
  <c r="U415" i="1"/>
  <c r="U414" i="1"/>
  <c r="U413" i="1"/>
  <c r="U412" i="1"/>
  <c r="U411" i="1"/>
  <c r="U410" i="1"/>
  <c r="U409" i="1"/>
  <c r="U408" i="1"/>
  <c r="U407" i="1"/>
  <c r="U406" i="1"/>
  <c r="U405" i="1"/>
  <c r="U57" i="1"/>
  <c r="U13" i="1"/>
  <c r="U404" i="1"/>
  <c r="U403" i="1"/>
  <c r="U402" i="1"/>
  <c r="U401" i="1"/>
  <c r="U400" i="1"/>
  <c r="U399" i="1"/>
  <c r="U398" i="1"/>
  <c r="U397" i="1"/>
  <c r="U396" i="1"/>
  <c r="U395" i="1"/>
  <c r="U28" i="1"/>
  <c r="U394" i="1"/>
  <c r="U393"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U349" i="1"/>
  <c r="U348" i="1"/>
  <c r="U347" i="1"/>
  <c r="U346" i="1"/>
  <c r="U345" i="1"/>
  <c r="U344" i="1"/>
  <c r="U343" i="1"/>
  <c r="U342" i="1"/>
  <c r="U341" i="1"/>
  <c r="U340" i="1"/>
  <c r="U339" i="1"/>
  <c r="U338" i="1"/>
  <c r="U337" i="1"/>
  <c r="U336" i="1"/>
  <c r="U335" i="1"/>
  <c r="U14" i="1"/>
  <c r="U38" i="1"/>
  <c r="U334" i="1"/>
  <c r="U333" i="1"/>
  <c r="U332" i="1"/>
  <c r="U331" i="1"/>
  <c r="U330" i="1"/>
  <c r="U329" i="1"/>
  <c r="U328" i="1"/>
  <c r="U327" i="1"/>
  <c r="U326" i="1"/>
  <c r="U325" i="1"/>
  <c r="U324" i="1"/>
  <c r="U323" i="1"/>
  <c r="U322" i="1"/>
  <c r="U321" i="1"/>
  <c r="U320" i="1"/>
  <c r="U319" i="1"/>
  <c r="U318" i="1"/>
  <c r="U317" i="1"/>
  <c r="U316" i="1"/>
  <c r="U315" i="1"/>
  <c r="U314" i="1"/>
  <c r="U313" i="1"/>
  <c r="U312" i="1"/>
  <c r="U311" i="1"/>
  <c r="U310" i="1"/>
  <c r="U309" i="1"/>
  <c r="U308" i="1"/>
  <c r="U307" i="1"/>
  <c r="U306" i="1"/>
  <c r="U305" i="1"/>
  <c r="U304" i="1"/>
  <c r="U303" i="1"/>
  <c r="U302" i="1"/>
  <c r="U301" i="1"/>
  <c r="U300" i="1"/>
  <c r="U299" i="1"/>
  <c r="U298" i="1"/>
  <c r="U297" i="1"/>
  <c r="U296" i="1"/>
  <c r="U295" i="1"/>
  <c r="U294" i="1"/>
  <c r="U293" i="1"/>
  <c r="U292" i="1"/>
  <c r="U291" i="1"/>
  <c r="U290" i="1"/>
  <c r="U289" i="1"/>
  <c r="U288" i="1"/>
  <c r="U287" i="1"/>
  <c r="U286" i="1"/>
  <c r="U285" i="1"/>
  <c r="U284" i="1"/>
  <c r="U283" i="1"/>
  <c r="U282" i="1"/>
  <c r="U281" i="1"/>
  <c r="U280" i="1"/>
  <c r="U47" i="1"/>
  <c r="U40" i="1"/>
  <c r="U43" i="1"/>
  <c r="U44" i="1"/>
  <c r="U45" i="1"/>
  <c r="U279" i="1"/>
  <c r="U278" i="1"/>
  <c r="U277" i="1"/>
  <c r="U276" i="1"/>
  <c r="U275" i="1"/>
  <c r="U274" i="1"/>
  <c r="U273" i="1"/>
  <c r="U272" i="1"/>
  <c r="U271" i="1"/>
  <c r="U270" i="1"/>
  <c r="U269" i="1"/>
  <c r="U268" i="1"/>
  <c r="U267" i="1"/>
  <c r="U266" i="1"/>
  <c r="U265" i="1"/>
  <c r="U264" i="1"/>
  <c r="U263" i="1"/>
  <c r="U262" i="1"/>
  <c r="U261" i="1"/>
  <c r="U260" i="1"/>
  <c r="U259" i="1"/>
  <c r="U258" i="1"/>
  <c r="U257" i="1"/>
  <c r="U256" i="1"/>
  <c r="U255" i="1"/>
  <c r="U254" i="1"/>
  <c r="U253" i="1"/>
  <c r="U252" i="1"/>
  <c r="U251" i="1"/>
  <c r="U250" i="1"/>
  <c r="U249" i="1"/>
  <c r="U248" i="1"/>
  <c r="U247" i="1"/>
  <c r="U246" i="1"/>
  <c r="U245" i="1"/>
  <c r="U244" i="1"/>
  <c r="U243" i="1"/>
  <c r="U242" i="1"/>
  <c r="U241" i="1"/>
  <c r="U240" i="1"/>
  <c r="U239" i="1"/>
  <c r="U238" i="1"/>
  <c r="U237" i="1"/>
  <c r="U236" i="1"/>
  <c r="U235" i="1"/>
  <c r="U234" i="1"/>
  <c r="U233" i="1"/>
  <c r="U232" i="1"/>
  <c r="U231" i="1"/>
  <c r="U230" i="1"/>
  <c r="U229" i="1"/>
  <c r="U41" i="1"/>
  <c r="U228" i="1"/>
  <c r="U227" i="1"/>
  <c r="U226" i="1"/>
  <c r="U225" i="1"/>
  <c r="U224" i="1"/>
  <c r="U223" i="1"/>
  <c r="U222" i="1"/>
  <c r="U221" i="1"/>
  <c r="U220" i="1"/>
  <c r="U219" i="1"/>
  <c r="U218" i="1"/>
  <c r="U217" i="1"/>
  <c r="U216" i="1"/>
  <c r="U215" i="1"/>
  <c r="U214" i="1"/>
  <c r="U213"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42" i="1"/>
  <c r="U187" i="1"/>
  <c r="U186" i="1"/>
  <c r="U185" i="1"/>
  <c r="U184" i="1"/>
  <c r="U183" i="1"/>
  <c r="U182" i="1"/>
  <c r="U181" i="1"/>
  <c r="U180" i="1"/>
  <c r="U179" i="1"/>
  <c r="U178" i="1"/>
  <c r="U177" i="1"/>
  <c r="U176" i="1"/>
  <c r="U175" i="1"/>
  <c r="U174" i="1"/>
  <c r="U46"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6" i="1"/>
  <c r="U135" i="1"/>
  <c r="U134" i="1"/>
  <c r="U133" i="1"/>
  <c r="U132" i="1"/>
  <c r="U131" i="1"/>
  <c r="U130" i="1"/>
  <c r="U129" i="1"/>
  <c r="U128" i="1"/>
  <c r="U127" i="1"/>
  <c r="U23" i="1"/>
  <c r="U126" i="1"/>
  <c r="U125" i="1"/>
  <c r="U124" i="1"/>
  <c r="U123" i="1"/>
  <c r="U122" i="1"/>
  <c r="U121" i="1"/>
  <c r="U120" i="1"/>
  <c r="U119" i="1"/>
  <c r="U118" i="1"/>
  <c r="U117" i="1"/>
  <c r="U116" i="1"/>
  <c r="U115" i="1"/>
  <c r="U114" i="1"/>
  <c r="U58" i="1"/>
  <c r="U113" i="1"/>
  <c r="U112" i="1"/>
  <c r="U111" i="1"/>
  <c r="U110" i="1"/>
  <c r="U109" i="1"/>
  <c r="U108" i="1"/>
  <c r="U107" i="1"/>
  <c r="U106" i="1"/>
  <c r="U105" i="1"/>
  <c r="U104" i="1"/>
  <c r="U103" i="1"/>
  <c r="U102" i="1"/>
  <c r="U101" i="1"/>
  <c r="U100" i="1"/>
  <c r="U99" i="1"/>
  <c r="U98" i="1"/>
  <c r="U97" i="1"/>
  <c r="U96" i="1"/>
  <c r="U95" i="1"/>
  <c r="U59" i="1"/>
  <c r="U94" i="1"/>
  <c r="U93" i="1"/>
  <c r="U92" i="1"/>
  <c r="U91" i="1"/>
  <c r="U90" i="1"/>
  <c r="U89" i="1"/>
  <c r="U88" i="1"/>
  <c r="U87" i="1"/>
  <c r="U86" i="1"/>
  <c r="U85" i="1"/>
  <c r="U84" i="1"/>
  <c r="U83" i="1"/>
  <c r="U82" i="1"/>
  <c r="U81" i="1"/>
  <c r="U80" i="1"/>
  <c r="U79" i="1"/>
  <c r="U78" i="1"/>
  <c r="U77" i="1"/>
  <c r="U76" i="1"/>
  <c r="U75" i="1"/>
  <c r="U74" i="1"/>
  <c r="U73" i="1"/>
  <c r="U72" i="1"/>
  <c r="U71" i="1"/>
  <c r="U70" i="1"/>
  <c r="U51" i="1"/>
  <c r="U53" i="1"/>
  <c r="U16" i="1"/>
  <c r="U30" i="1"/>
  <c r="U69" i="1"/>
  <c r="U68" i="1"/>
  <c r="U67" i="1"/>
  <c r="U66" i="1"/>
  <c r="U65" i="1"/>
  <c r="U64" i="1"/>
  <c r="U52" i="1"/>
  <c r="U63" i="1"/>
  <c r="U62" i="1"/>
  <c r="U61" i="1"/>
  <c r="U20" i="1"/>
  <c r="U31" i="1"/>
  <c r="U18" i="1"/>
  <c r="U19" i="1"/>
  <c r="U50" i="1"/>
  <c r="U55" i="1"/>
  <c r="U56" i="1"/>
  <c r="U15" i="1"/>
  <c r="U29" i="1"/>
  <c r="U33" i="1"/>
  <c r="U60" i="1"/>
  <c r="U49" i="1"/>
  <c r="U22" i="1"/>
  <c r="U48" i="1"/>
  <c r="U25" i="1"/>
  <c r="U21" i="1"/>
  <c r="U34" i="1"/>
  <c r="U24" i="1"/>
  <c r="U17" i="1"/>
  <c r="U32" i="1"/>
  <c r="U35" i="1"/>
  <c r="U579" i="1"/>
  <c r="F46" i="4"/>
  <c r="F47" i="4"/>
  <c r="F48" i="4"/>
  <c r="F36" i="4"/>
  <c r="F37" i="4"/>
  <c r="R29" i="2"/>
  <c r="S29" i="2"/>
  <c r="R30" i="2"/>
  <c r="S30" i="2"/>
  <c r="S13" i="2"/>
  <c r="S14" i="2"/>
  <c r="S15" i="2"/>
  <c r="S16" i="2"/>
  <c r="S17" i="2"/>
  <c r="S18" i="2"/>
  <c r="S19" i="2"/>
  <c r="S20" i="2"/>
  <c r="S21" i="2"/>
  <c r="S22" i="2"/>
  <c r="S23" i="2"/>
  <c r="S24" i="2"/>
  <c r="S25" i="2"/>
  <c r="S26" i="2"/>
  <c r="S27" i="2"/>
  <c r="S28" i="2"/>
  <c r="S12" i="2"/>
  <c r="R28" i="2"/>
  <c r="R27" i="2"/>
  <c r="F34" i="4"/>
  <c r="F35" i="4"/>
  <c r="R25" i="2"/>
  <c r="R26" i="2"/>
  <c r="C13" i="8"/>
  <c r="F33" i="4"/>
  <c r="F32" i="4"/>
  <c r="F43" i="4"/>
  <c r="F44" i="4"/>
  <c r="F45" i="4"/>
  <c r="F42" i="4"/>
  <c r="H13" i="1"/>
  <c r="C566" i="10"/>
  <c r="D566" i="10"/>
  <c r="E566" i="10"/>
  <c r="F566" i="10"/>
  <c r="H566" i="10"/>
  <c r="I566" i="10"/>
  <c r="J566" i="10"/>
  <c r="K566" i="10"/>
  <c r="L566" i="10"/>
  <c r="M566" i="10"/>
  <c r="N566" i="10"/>
  <c r="O566" i="10"/>
  <c r="C567" i="10"/>
  <c r="D567" i="10"/>
  <c r="E567" i="10"/>
  <c r="F567" i="10"/>
  <c r="H567" i="10"/>
  <c r="I567" i="10"/>
  <c r="J567" i="10"/>
  <c r="K567" i="10"/>
  <c r="L567" i="10"/>
  <c r="M567" i="10"/>
  <c r="N567" i="10"/>
  <c r="O567" i="10"/>
  <c r="C568" i="10"/>
  <c r="D568" i="10"/>
  <c r="E568" i="10"/>
  <c r="F568" i="10"/>
  <c r="H568" i="10"/>
  <c r="I568" i="10"/>
  <c r="J568" i="10"/>
  <c r="K568" i="10"/>
  <c r="L568" i="10"/>
  <c r="M568" i="10"/>
  <c r="N568" i="10"/>
  <c r="O568" i="10"/>
  <c r="C569" i="10"/>
  <c r="D569" i="10"/>
  <c r="E569" i="10"/>
  <c r="F569" i="10"/>
  <c r="H569" i="10"/>
  <c r="I569" i="10"/>
  <c r="J569" i="10"/>
  <c r="K569" i="10"/>
  <c r="L569" i="10"/>
  <c r="M569" i="10"/>
  <c r="N569" i="10"/>
  <c r="O569" i="10"/>
  <c r="C570" i="10"/>
  <c r="D570" i="10"/>
  <c r="E570" i="10"/>
  <c r="F570" i="10"/>
  <c r="H570" i="10"/>
  <c r="I570" i="10"/>
  <c r="J570" i="10"/>
  <c r="K570" i="10"/>
  <c r="L570" i="10"/>
  <c r="M570" i="10"/>
  <c r="N570" i="10"/>
  <c r="O570" i="10"/>
  <c r="C571" i="10"/>
  <c r="D571" i="10"/>
  <c r="E571" i="10"/>
  <c r="F571" i="10"/>
  <c r="H571" i="10"/>
  <c r="I571" i="10"/>
  <c r="J571" i="10"/>
  <c r="K571" i="10"/>
  <c r="L571" i="10"/>
  <c r="M571" i="10"/>
  <c r="N571" i="10"/>
  <c r="O571" i="10"/>
  <c r="C572" i="10"/>
  <c r="D572" i="10"/>
  <c r="E572" i="10"/>
  <c r="F572" i="10"/>
  <c r="H572" i="10"/>
  <c r="I572" i="10"/>
  <c r="J572" i="10"/>
  <c r="K572" i="10"/>
  <c r="L572" i="10"/>
  <c r="M572" i="10"/>
  <c r="N572" i="10"/>
  <c r="O572" i="10"/>
  <c r="C573" i="10"/>
  <c r="D573" i="10"/>
  <c r="E573" i="10"/>
  <c r="F573" i="10"/>
  <c r="H573" i="10"/>
  <c r="I573" i="10"/>
  <c r="J573" i="10"/>
  <c r="K573" i="10"/>
  <c r="L573" i="10"/>
  <c r="M573" i="10"/>
  <c r="N573" i="10"/>
  <c r="O573" i="10"/>
  <c r="C574" i="10"/>
  <c r="D574" i="10"/>
  <c r="E574" i="10"/>
  <c r="F574" i="10"/>
  <c r="H574" i="10"/>
  <c r="I574" i="10"/>
  <c r="J574" i="10"/>
  <c r="K574" i="10"/>
  <c r="L574" i="10"/>
  <c r="M574" i="10"/>
  <c r="N574" i="10"/>
  <c r="O574" i="10"/>
  <c r="C575" i="10"/>
  <c r="D575" i="10"/>
  <c r="E575" i="10"/>
  <c r="F575" i="10"/>
  <c r="H575" i="10"/>
  <c r="I575" i="10"/>
  <c r="J575" i="10"/>
  <c r="K575" i="10"/>
  <c r="L575" i="10"/>
  <c r="M575" i="10"/>
  <c r="N575" i="10"/>
  <c r="O575" i="10"/>
  <c r="C576" i="10"/>
  <c r="D576" i="10"/>
  <c r="E576" i="10"/>
  <c r="F576" i="10"/>
  <c r="H576" i="10"/>
  <c r="I576" i="10"/>
  <c r="J576" i="10"/>
  <c r="K576" i="10"/>
  <c r="L576" i="10"/>
  <c r="M576" i="10"/>
  <c r="N576" i="10"/>
  <c r="O576" i="10"/>
  <c r="C577" i="10"/>
  <c r="D577" i="10"/>
  <c r="E577" i="10"/>
  <c r="F577" i="10"/>
  <c r="H577" i="10"/>
  <c r="I577" i="10"/>
  <c r="J577" i="10"/>
  <c r="K577" i="10"/>
  <c r="L577" i="10"/>
  <c r="M577" i="10"/>
  <c r="N577" i="10"/>
  <c r="O577" i="10"/>
  <c r="C578" i="10"/>
  <c r="D578" i="10"/>
  <c r="E578" i="10"/>
  <c r="F578" i="10"/>
  <c r="H578" i="10"/>
  <c r="I578" i="10"/>
  <c r="J578" i="10"/>
  <c r="K578" i="10"/>
  <c r="L578" i="10"/>
  <c r="M578" i="10"/>
  <c r="N578" i="10"/>
  <c r="O578" i="10"/>
  <c r="C579" i="10"/>
  <c r="D579" i="10"/>
  <c r="E579" i="10"/>
  <c r="F579" i="10"/>
  <c r="H579" i="10"/>
  <c r="I579" i="10"/>
  <c r="J579" i="10"/>
  <c r="K579" i="10"/>
  <c r="L579" i="10"/>
  <c r="M579" i="10"/>
  <c r="N579" i="10"/>
  <c r="O579" i="10"/>
  <c r="C42" i="10"/>
  <c r="D42" i="10"/>
  <c r="E42" i="10"/>
  <c r="F42" i="10"/>
  <c r="H42" i="10"/>
  <c r="I42" i="10"/>
  <c r="J42" i="10"/>
  <c r="K42" i="10"/>
  <c r="L42" i="10"/>
  <c r="M42" i="10"/>
  <c r="N42" i="10"/>
  <c r="O42" i="10"/>
  <c r="C43" i="10"/>
  <c r="D43" i="10"/>
  <c r="E43" i="10"/>
  <c r="F43" i="10"/>
  <c r="H43" i="10"/>
  <c r="I43" i="10"/>
  <c r="J43" i="10"/>
  <c r="K43" i="10"/>
  <c r="L43" i="10"/>
  <c r="M43" i="10"/>
  <c r="N43" i="10"/>
  <c r="O43" i="10"/>
  <c r="C44" i="10"/>
  <c r="D44" i="10"/>
  <c r="E44" i="10"/>
  <c r="F44" i="10"/>
  <c r="H44" i="10"/>
  <c r="I44" i="10"/>
  <c r="J44" i="10"/>
  <c r="K44" i="10"/>
  <c r="L44" i="10"/>
  <c r="M44" i="10"/>
  <c r="N44" i="10"/>
  <c r="O44" i="10"/>
  <c r="C45" i="10"/>
  <c r="D45" i="10"/>
  <c r="E45" i="10"/>
  <c r="F45" i="10"/>
  <c r="H45" i="10"/>
  <c r="I45" i="10"/>
  <c r="J45" i="10"/>
  <c r="K45" i="10"/>
  <c r="L45" i="10"/>
  <c r="M45" i="10"/>
  <c r="N45" i="10"/>
  <c r="O45" i="10"/>
  <c r="C46" i="10"/>
  <c r="D46" i="10"/>
  <c r="E46" i="10"/>
  <c r="F46" i="10"/>
  <c r="H46" i="10"/>
  <c r="I46" i="10"/>
  <c r="J46" i="10"/>
  <c r="K46" i="10"/>
  <c r="L46" i="10"/>
  <c r="M46" i="10"/>
  <c r="N46" i="10"/>
  <c r="O46" i="10"/>
  <c r="C47" i="10"/>
  <c r="D47" i="10"/>
  <c r="E47" i="10"/>
  <c r="F47" i="10"/>
  <c r="H47" i="10"/>
  <c r="I47" i="10"/>
  <c r="J47" i="10"/>
  <c r="K47" i="10"/>
  <c r="L47" i="10"/>
  <c r="M47" i="10"/>
  <c r="N47" i="10"/>
  <c r="O47" i="10"/>
  <c r="C48" i="10"/>
  <c r="D48" i="10"/>
  <c r="E48" i="10"/>
  <c r="F48" i="10"/>
  <c r="H48" i="10"/>
  <c r="I48" i="10"/>
  <c r="J48" i="10"/>
  <c r="K48" i="10"/>
  <c r="L48" i="10"/>
  <c r="M48" i="10"/>
  <c r="N48" i="10"/>
  <c r="O48" i="10"/>
  <c r="C49" i="10"/>
  <c r="D49" i="10"/>
  <c r="E49" i="10"/>
  <c r="F49" i="10"/>
  <c r="H49" i="10"/>
  <c r="I49" i="10"/>
  <c r="J49" i="10"/>
  <c r="K49" i="10"/>
  <c r="L49" i="10"/>
  <c r="M49" i="10"/>
  <c r="N49" i="10"/>
  <c r="O49" i="10"/>
  <c r="C50" i="10"/>
  <c r="D50" i="10"/>
  <c r="E50" i="10"/>
  <c r="F50" i="10"/>
  <c r="H50" i="10"/>
  <c r="I50" i="10"/>
  <c r="J50" i="10"/>
  <c r="K50" i="10"/>
  <c r="L50" i="10"/>
  <c r="M50" i="10"/>
  <c r="N50" i="10"/>
  <c r="O50" i="10"/>
  <c r="C51" i="10"/>
  <c r="D51" i="10"/>
  <c r="E51" i="10"/>
  <c r="F51" i="10"/>
  <c r="H51" i="10"/>
  <c r="I51" i="10"/>
  <c r="J51" i="10"/>
  <c r="K51" i="10"/>
  <c r="L51" i="10"/>
  <c r="M51" i="10"/>
  <c r="N51" i="10"/>
  <c r="O51" i="10"/>
  <c r="C52" i="10"/>
  <c r="D52" i="10"/>
  <c r="E52" i="10"/>
  <c r="F52" i="10"/>
  <c r="H52" i="10"/>
  <c r="I52" i="10"/>
  <c r="J52" i="10"/>
  <c r="K52" i="10"/>
  <c r="L52" i="10"/>
  <c r="M52" i="10"/>
  <c r="N52" i="10"/>
  <c r="O52" i="10"/>
  <c r="C53" i="10"/>
  <c r="D53" i="10"/>
  <c r="E53" i="10"/>
  <c r="F53" i="10"/>
  <c r="H53" i="10"/>
  <c r="I53" i="10"/>
  <c r="J53" i="10"/>
  <c r="K53" i="10"/>
  <c r="L53" i="10"/>
  <c r="M53" i="10"/>
  <c r="N53" i="10"/>
  <c r="O53" i="10"/>
  <c r="C54" i="10"/>
  <c r="D54" i="10"/>
  <c r="E54" i="10"/>
  <c r="F54" i="10"/>
  <c r="H54" i="10"/>
  <c r="I54" i="10"/>
  <c r="J54" i="10"/>
  <c r="K54" i="10"/>
  <c r="L54" i="10"/>
  <c r="M54" i="10"/>
  <c r="N54" i="10"/>
  <c r="O54" i="10"/>
  <c r="C55" i="10"/>
  <c r="D55" i="10"/>
  <c r="E55" i="10"/>
  <c r="F55" i="10"/>
  <c r="H55" i="10"/>
  <c r="I55" i="10"/>
  <c r="J55" i="10"/>
  <c r="K55" i="10"/>
  <c r="L55" i="10"/>
  <c r="M55" i="10"/>
  <c r="N55" i="10"/>
  <c r="O55" i="10"/>
  <c r="C56" i="10"/>
  <c r="D56" i="10"/>
  <c r="E56" i="10"/>
  <c r="F56" i="10"/>
  <c r="H56" i="10"/>
  <c r="I56" i="10"/>
  <c r="J56" i="10"/>
  <c r="K56" i="10"/>
  <c r="L56" i="10"/>
  <c r="M56" i="10"/>
  <c r="N56" i="10"/>
  <c r="O56" i="10"/>
  <c r="C57" i="10"/>
  <c r="D57" i="10"/>
  <c r="E57" i="10"/>
  <c r="F57" i="10"/>
  <c r="H57" i="10"/>
  <c r="I57" i="10"/>
  <c r="J57" i="10"/>
  <c r="K57" i="10"/>
  <c r="L57" i="10"/>
  <c r="M57" i="10"/>
  <c r="N57" i="10"/>
  <c r="O57" i="10"/>
  <c r="C58" i="10"/>
  <c r="D58" i="10"/>
  <c r="E58" i="10"/>
  <c r="F58" i="10"/>
  <c r="H58" i="10"/>
  <c r="I58" i="10"/>
  <c r="J58" i="10"/>
  <c r="K58" i="10"/>
  <c r="L58" i="10"/>
  <c r="M58" i="10"/>
  <c r="N58" i="10"/>
  <c r="O58" i="10"/>
  <c r="C59" i="10"/>
  <c r="D59" i="10"/>
  <c r="E59" i="10"/>
  <c r="F59" i="10"/>
  <c r="H59" i="10"/>
  <c r="I59" i="10"/>
  <c r="J59" i="10"/>
  <c r="K59" i="10"/>
  <c r="L59" i="10"/>
  <c r="M59" i="10"/>
  <c r="N59" i="10"/>
  <c r="O59" i="10"/>
  <c r="C60" i="10"/>
  <c r="D60" i="10"/>
  <c r="E60" i="10"/>
  <c r="F60" i="10"/>
  <c r="H60" i="10"/>
  <c r="I60" i="10"/>
  <c r="J60" i="10"/>
  <c r="K60" i="10"/>
  <c r="L60" i="10"/>
  <c r="M60" i="10"/>
  <c r="N60" i="10"/>
  <c r="O60" i="10"/>
  <c r="C61" i="10"/>
  <c r="D61" i="10"/>
  <c r="E61" i="10"/>
  <c r="F61" i="10"/>
  <c r="H61" i="10"/>
  <c r="I61" i="10"/>
  <c r="J61" i="10"/>
  <c r="K61" i="10"/>
  <c r="L61" i="10"/>
  <c r="M61" i="10"/>
  <c r="N61" i="10"/>
  <c r="O61" i="10"/>
  <c r="C62" i="10"/>
  <c r="D62" i="10"/>
  <c r="E62" i="10"/>
  <c r="F62" i="10"/>
  <c r="H62" i="10"/>
  <c r="I62" i="10"/>
  <c r="J62" i="10"/>
  <c r="K62" i="10"/>
  <c r="L62" i="10"/>
  <c r="M62" i="10"/>
  <c r="N62" i="10"/>
  <c r="O62" i="10"/>
  <c r="C63" i="10"/>
  <c r="D63" i="10"/>
  <c r="E63" i="10"/>
  <c r="F63" i="10"/>
  <c r="H63" i="10"/>
  <c r="I63" i="10"/>
  <c r="J63" i="10"/>
  <c r="K63" i="10"/>
  <c r="L63" i="10"/>
  <c r="M63" i="10"/>
  <c r="N63" i="10"/>
  <c r="O63" i="10"/>
  <c r="C64" i="10"/>
  <c r="D64" i="10"/>
  <c r="E64" i="10"/>
  <c r="F64" i="10"/>
  <c r="H64" i="10"/>
  <c r="I64" i="10"/>
  <c r="J64" i="10"/>
  <c r="K64" i="10"/>
  <c r="L64" i="10"/>
  <c r="M64" i="10"/>
  <c r="N64" i="10"/>
  <c r="O64" i="10"/>
  <c r="C65" i="10"/>
  <c r="D65" i="10"/>
  <c r="E65" i="10"/>
  <c r="F65" i="10"/>
  <c r="H65" i="10"/>
  <c r="I65" i="10"/>
  <c r="J65" i="10"/>
  <c r="K65" i="10"/>
  <c r="L65" i="10"/>
  <c r="M65" i="10"/>
  <c r="N65" i="10"/>
  <c r="O65" i="10"/>
  <c r="C66" i="10"/>
  <c r="D66" i="10"/>
  <c r="E66" i="10"/>
  <c r="F66" i="10"/>
  <c r="H66" i="10"/>
  <c r="I66" i="10"/>
  <c r="J66" i="10"/>
  <c r="K66" i="10"/>
  <c r="L66" i="10"/>
  <c r="M66" i="10"/>
  <c r="N66" i="10"/>
  <c r="O66" i="10"/>
  <c r="C67" i="10"/>
  <c r="D67" i="10"/>
  <c r="E67" i="10"/>
  <c r="F67" i="10"/>
  <c r="H67" i="10"/>
  <c r="I67" i="10"/>
  <c r="J67" i="10"/>
  <c r="K67" i="10"/>
  <c r="L67" i="10"/>
  <c r="M67" i="10"/>
  <c r="N67" i="10"/>
  <c r="O67" i="10"/>
  <c r="C68" i="10"/>
  <c r="D68" i="10"/>
  <c r="E68" i="10"/>
  <c r="F68" i="10"/>
  <c r="H68" i="10"/>
  <c r="I68" i="10"/>
  <c r="J68" i="10"/>
  <c r="K68" i="10"/>
  <c r="L68" i="10"/>
  <c r="M68" i="10"/>
  <c r="N68" i="10"/>
  <c r="O68" i="10"/>
  <c r="C69" i="10"/>
  <c r="D69" i="10"/>
  <c r="E69" i="10"/>
  <c r="F69" i="10"/>
  <c r="H69" i="10"/>
  <c r="I69" i="10"/>
  <c r="J69" i="10"/>
  <c r="K69" i="10"/>
  <c r="L69" i="10"/>
  <c r="M69" i="10"/>
  <c r="N69" i="10"/>
  <c r="O69" i="10"/>
  <c r="C70" i="10"/>
  <c r="D70" i="10"/>
  <c r="E70" i="10"/>
  <c r="F70" i="10"/>
  <c r="H70" i="10"/>
  <c r="I70" i="10"/>
  <c r="J70" i="10"/>
  <c r="K70" i="10"/>
  <c r="L70" i="10"/>
  <c r="M70" i="10"/>
  <c r="N70" i="10"/>
  <c r="O70" i="10"/>
  <c r="C71" i="10"/>
  <c r="D71" i="10"/>
  <c r="E71" i="10"/>
  <c r="F71" i="10"/>
  <c r="H71" i="10"/>
  <c r="I71" i="10"/>
  <c r="J71" i="10"/>
  <c r="K71" i="10"/>
  <c r="L71" i="10"/>
  <c r="M71" i="10"/>
  <c r="N71" i="10"/>
  <c r="O71" i="10"/>
  <c r="C72" i="10"/>
  <c r="D72" i="10"/>
  <c r="E72" i="10"/>
  <c r="F72" i="10"/>
  <c r="H72" i="10"/>
  <c r="I72" i="10"/>
  <c r="J72" i="10"/>
  <c r="K72" i="10"/>
  <c r="L72" i="10"/>
  <c r="M72" i="10"/>
  <c r="N72" i="10"/>
  <c r="O72" i="10"/>
  <c r="C73" i="10"/>
  <c r="D73" i="10"/>
  <c r="E73" i="10"/>
  <c r="F73" i="10"/>
  <c r="H73" i="10"/>
  <c r="I73" i="10"/>
  <c r="J73" i="10"/>
  <c r="K73" i="10"/>
  <c r="L73" i="10"/>
  <c r="M73" i="10"/>
  <c r="N73" i="10"/>
  <c r="O73" i="10"/>
  <c r="C74" i="10"/>
  <c r="D74" i="10"/>
  <c r="E74" i="10"/>
  <c r="F74" i="10"/>
  <c r="H74" i="10"/>
  <c r="I74" i="10"/>
  <c r="J74" i="10"/>
  <c r="K74" i="10"/>
  <c r="L74" i="10"/>
  <c r="M74" i="10"/>
  <c r="N74" i="10"/>
  <c r="O74" i="10"/>
  <c r="C75" i="10"/>
  <c r="D75" i="10"/>
  <c r="E75" i="10"/>
  <c r="F75" i="10"/>
  <c r="H75" i="10"/>
  <c r="I75" i="10"/>
  <c r="J75" i="10"/>
  <c r="K75" i="10"/>
  <c r="L75" i="10"/>
  <c r="M75" i="10"/>
  <c r="N75" i="10"/>
  <c r="O75" i="10"/>
  <c r="C76" i="10"/>
  <c r="D76" i="10"/>
  <c r="E76" i="10"/>
  <c r="F76" i="10"/>
  <c r="H76" i="10"/>
  <c r="I76" i="10"/>
  <c r="J76" i="10"/>
  <c r="K76" i="10"/>
  <c r="L76" i="10"/>
  <c r="M76" i="10"/>
  <c r="N76" i="10"/>
  <c r="O76" i="10"/>
  <c r="C77" i="10"/>
  <c r="D77" i="10"/>
  <c r="E77" i="10"/>
  <c r="F77" i="10"/>
  <c r="H77" i="10"/>
  <c r="I77" i="10"/>
  <c r="J77" i="10"/>
  <c r="K77" i="10"/>
  <c r="L77" i="10"/>
  <c r="M77" i="10"/>
  <c r="N77" i="10"/>
  <c r="O77" i="10"/>
  <c r="C78" i="10"/>
  <c r="D78" i="10"/>
  <c r="E78" i="10"/>
  <c r="F78" i="10"/>
  <c r="H78" i="10"/>
  <c r="I78" i="10"/>
  <c r="J78" i="10"/>
  <c r="K78" i="10"/>
  <c r="L78" i="10"/>
  <c r="M78" i="10"/>
  <c r="N78" i="10"/>
  <c r="O78" i="10"/>
  <c r="C79" i="10"/>
  <c r="D79" i="10"/>
  <c r="E79" i="10"/>
  <c r="F79" i="10"/>
  <c r="H79" i="10"/>
  <c r="I79" i="10"/>
  <c r="J79" i="10"/>
  <c r="K79" i="10"/>
  <c r="L79" i="10"/>
  <c r="M79" i="10"/>
  <c r="N79" i="10"/>
  <c r="O79" i="10"/>
  <c r="C80" i="10"/>
  <c r="D80" i="10"/>
  <c r="E80" i="10"/>
  <c r="F80" i="10"/>
  <c r="H80" i="10"/>
  <c r="I80" i="10"/>
  <c r="J80" i="10"/>
  <c r="K80" i="10"/>
  <c r="L80" i="10"/>
  <c r="M80" i="10"/>
  <c r="N80" i="10"/>
  <c r="O80" i="10"/>
  <c r="C81" i="10"/>
  <c r="D81" i="10"/>
  <c r="E81" i="10"/>
  <c r="F81" i="10"/>
  <c r="H81" i="10"/>
  <c r="I81" i="10"/>
  <c r="J81" i="10"/>
  <c r="K81" i="10"/>
  <c r="L81" i="10"/>
  <c r="M81" i="10"/>
  <c r="N81" i="10"/>
  <c r="O81" i="10"/>
  <c r="C82" i="10"/>
  <c r="D82" i="10"/>
  <c r="E82" i="10"/>
  <c r="F82" i="10"/>
  <c r="H82" i="10"/>
  <c r="I82" i="10"/>
  <c r="J82" i="10"/>
  <c r="K82" i="10"/>
  <c r="L82" i="10"/>
  <c r="M82" i="10"/>
  <c r="N82" i="10"/>
  <c r="O82" i="10"/>
  <c r="C83" i="10"/>
  <c r="D83" i="10"/>
  <c r="E83" i="10"/>
  <c r="F83" i="10"/>
  <c r="H83" i="10"/>
  <c r="I83" i="10"/>
  <c r="J83" i="10"/>
  <c r="K83" i="10"/>
  <c r="L83" i="10"/>
  <c r="M83" i="10"/>
  <c r="N83" i="10"/>
  <c r="O83" i="10"/>
  <c r="C84" i="10"/>
  <c r="D84" i="10"/>
  <c r="E84" i="10"/>
  <c r="F84" i="10"/>
  <c r="H84" i="10"/>
  <c r="I84" i="10"/>
  <c r="J84" i="10"/>
  <c r="K84" i="10"/>
  <c r="L84" i="10"/>
  <c r="M84" i="10"/>
  <c r="N84" i="10"/>
  <c r="O84" i="10"/>
  <c r="C85" i="10"/>
  <c r="D85" i="10"/>
  <c r="E85" i="10"/>
  <c r="F85" i="10"/>
  <c r="H85" i="10"/>
  <c r="I85" i="10"/>
  <c r="J85" i="10"/>
  <c r="K85" i="10"/>
  <c r="L85" i="10"/>
  <c r="M85" i="10"/>
  <c r="N85" i="10"/>
  <c r="O85" i="10"/>
  <c r="C86" i="10"/>
  <c r="D86" i="10"/>
  <c r="E86" i="10"/>
  <c r="F86" i="10"/>
  <c r="H86" i="10"/>
  <c r="I86" i="10"/>
  <c r="J86" i="10"/>
  <c r="K86" i="10"/>
  <c r="L86" i="10"/>
  <c r="M86" i="10"/>
  <c r="N86" i="10"/>
  <c r="O86" i="10"/>
  <c r="C87" i="10"/>
  <c r="D87" i="10"/>
  <c r="E87" i="10"/>
  <c r="F87" i="10"/>
  <c r="H87" i="10"/>
  <c r="I87" i="10"/>
  <c r="J87" i="10"/>
  <c r="K87" i="10"/>
  <c r="L87" i="10"/>
  <c r="M87" i="10"/>
  <c r="N87" i="10"/>
  <c r="O87" i="10"/>
  <c r="C88" i="10"/>
  <c r="D88" i="10"/>
  <c r="E88" i="10"/>
  <c r="F88" i="10"/>
  <c r="H88" i="10"/>
  <c r="I88" i="10"/>
  <c r="J88" i="10"/>
  <c r="K88" i="10"/>
  <c r="L88" i="10"/>
  <c r="M88" i="10"/>
  <c r="N88" i="10"/>
  <c r="O88" i="10"/>
  <c r="C89" i="10"/>
  <c r="D89" i="10"/>
  <c r="E89" i="10"/>
  <c r="F89" i="10"/>
  <c r="H89" i="10"/>
  <c r="I89" i="10"/>
  <c r="J89" i="10"/>
  <c r="K89" i="10"/>
  <c r="L89" i="10"/>
  <c r="M89" i="10"/>
  <c r="N89" i="10"/>
  <c r="O89" i="10"/>
  <c r="C90" i="10"/>
  <c r="D90" i="10"/>
  <c r="E90" i="10"/>
  <c r="F90" i="10"/>
  <c r="H90" i="10"/>
  <c r="I90" i="10"/>
  <c r="J90" i="10"/>
  <c r="K90" i="10"/>
  <c r="L90" i="10"/>
  <c r="M90" i="10"/>
  <c r="N90" i="10"/>
  <c r="O90" i="10"/>
  <c r="C91" i="10"/>
  <c r="D91" i="10"/>
  <c r="E91" i="10"/>
  <c r="F91" i="10"/>
  <c r="H91" i="10"/>
  <c r="I91" i="10"/>
  <c r="J91" i="10"/>
  <c r="K91" i="10"/>
  <c r="L91" i="10"/>
  <c r="M91" i="10"/>
  <c r="N91" i="10"/>
  <c r="O91" i="10"/>
  <c r="C92" i="10"/>
  <c r="D92" i="10"/>
  <c r="E92" i="10"/>
  <c r="F92" i="10"/>
  <c r="H92" i="10"/>
  <c r="I92" i="10"/>
  <c r="J92" i="10"/>
  <c r="K92" i="10"/>
  <c r="L92" i="10"/>
  <c r="M92" i="10"/>
  <c r="N92" i="10"/>
  <c r="O92" i="10"/>
  <c r="C93" i="10"/>
  <c r="D93" i="10"/>
  <c r="E93" i="10"/>
  <c r="F93" i="10"/>
  <c r="H93" i="10"/>
  <c r="I93" i="10"/>
  <c r="J93" i="10"/>
  <c r="K93" i="10"/>
  <c r="L93" i="10"/>
  <c r="M93" i="10"/>
  <c r="N93" i="10"/>
  <c r="O93" i="10"/>
  <c r="C94" i="10"/>
  <c r="D94" i="10"/>
  <c r="E94" i="10"/>
  <c r="F94" i="10"/>
  <c r="H94" i="10"/>
  <c r="I94" i="10"/>
  <c r="J94" i="10"/>
  <c r="K94" i="10"/>
  <c r="L94" i="10"/>
  <c r="M94" i="10"/>
  <c r="N94" i="10"/>
  <c r="O94" i="10"/>
  <c r="C95" i="10"/>
  <c r="D95" i="10"/>
  <c r="E95" i="10"/>
  <c r="F95" i="10"/>
  <c r="H95" i="10"/>
  <c r="I95" i="10"/>
  <c r="J95" i="10"/>
  <c r="K95" i="10"/>
  <c r="L95" i="10"/>
  <c r="M95" i="10"/>
  <c r="N95" i="10"/>
  <c r="O95" i="10"/>
  <c r="C96" i="10"/>
  <c r="D96" i="10"/>
  <c r="E96" i="10"/>
  <c r="F96" i="10"/>
  <c r="H96" i="10"/>
  <c r="I96" i="10"/>
  <c r="J96" i="10"/>
  <c r="K96" i="10"/>
  <c r="L96" i="10"/>
  <c r="M96" i="10"/>
  <c r="N96" i="10"/>
  <c r="O96" i="10"/>
  <c r="C97" i="10"/>
  <c r="D97" i="10"/>
  <c r="E97" i="10"/>
  <c r="F97" i="10"/>
  <c r="H97" i="10"/>
  <c r="I97" i="10"/>
  <c r="J97" i="10"/>
  <c r="K97" i="10"/>
  <c r="L97" i="10"/>
  <c r="M97" i="10"/>
  <c r="N97" i="10"/>
  <c r="O97" i="10"/>
  <c r="C98" i="10"/>
  <c r="D98" i="10"/>
  <c r="E98" i="10"/>
  <c r="F98" i="10"/>
  <c r="H98" i="10"/>
  <c r="I98" i="10"/>
  <c r="J98" i="10"/>
  <c r="K98" i="10"/>
  <c r="L98" i="10"/>
  <c r="M98" i="10"/>
  <c r="N98" i="10"/>
  <c r="O98" i="10"/>
  <c r="C99" i="10"/>
  <c r="D99" i="10"/>
  <c r="E99" i="10"/>
  <c r="F99" i="10"/>
  <c r="H99" i="10"/>
  <c r="I99" i="10"/>
  <c r="J99" i="10"/>
  <c r="K99" i="10"/>
  <c r="L99" i="10"/>
  <c r="M99" i="10"/>
  <c r="N99" i="10"/>
  <c r="O99" i="10"/>
  <c r="C100" i="10"/>
  <c r="D100" i="10"/>
  <c r="E100" i="10"/>
  <c r="F100" i="10"/>
  <c r="H100" i="10"/>
  <c r="I100" i="10"/>
  <c r="J100" i="10"/>
  <c r="K100" i="10"/>
  <c r="L100" i="10"/>
  <c r="M100" i="10"/>
  <c r="N100" i="10"/>
  <c r="O100" i="10"/>
  <c r="C101" i="10"/>
  <c r="D101" i="10"/>
  <c r="E101" i="10"/>
  <c r="F101" i="10"/>
  <c r="H101" i="10"/>
  <c r="I101" i="10"/>
  <c r="J101" i="10"/>
  <c r="K101" i="10"/>
  <c r="L101" i="10"/>
  <c r="M101" i="10"/>
  <c r="N101" i="10"/>
  <c r="O101" i="10"/>
  <c r="C102" i="10"/>
  <c r="D102" i="10"/>
  <c r="E102" i="10"/>
  <c r="F102" i="10"/>
  <c r="H102" i="10"/>
  <c r="I102" i="10"/>
  <c r="J102" i="10"/>
  <c r="K102" i="10"/>
  <c r="L102" i="10"/>
  <c r="M102" i="10"/>
  <c r="N102" i="10"/>
  <c r="O102" i="10"/>
  <c r="C103" i="10"/>
  <c r="D103" i="10"/>
  <c r="E103" i="10"/>
  <c r="F103" i="10"/>
  <c r="H103" i="10"/>
  <c r="I103" i="10"/>
  <c r="J103" i="10"/>
  <c r="K103" i="10"/>
  <c r="L103" i="10"/>
  <c r="M103" i="10"/>
  <c r="N103" i="10"/>
  <c r="O103" i="10"/>
  <c r="C104" i="10"/>
  <c r="D104" i="10"/>
  <c r="E104" i="10"/>
  <c r="F104" i="10"/>
  <c r="H104" i="10"/>
  <c r="I104" i="10"/>
  <c r="J104" i="10"/>
  <c r="K104" i="10"/>
  <c r="L104" i="10"/>
  <c r="M104" i="10"/>
  <c r="N104" i="10"/>
  <c r="O104" i="10"/>
  <c r="C105" i="10"/>
  <c r="D105" i="10"/>
  <c r="E105" i="10"/>
  <c r="F105" i="10"/>
  <c r="H105" i="10"/>
  <c r="I105" i="10"/>
  <c r="J105" i="10"/>
  <c r="K105" i="10"/>
  <c r="L105" i="10"/>
  <c r="M105" i="10"/>
  <c r="N105" i="10"/>
  <c r="O105" i="10"/>
  <c r="C106" i="10"/>
  <c r="D106" i="10"/>
  <c r="E106" i="10"/>
  <c r="F106" i="10"/>
  <c r="H106" i="10"/>
  <c r="I106" i="10"/>
  <c r="J106" i="10"/>
  <c r="K106" i="10"/>
  <c r="L106" i="10"/>
  <c r="M106" i="10"/>
  <c r="N106" i="10"/>
  <c r="O106" i="10"/>
  <c r="C107" i="10"/>
  <c r="D107" i="10"/>
  <c r="E107" i="10"/>
  <c r="F107" i="10"/>
  <c r="H107" i="10"/>
  <c r="I107" i="10"/>
  <c r="J107" i="10"/>
  <c r="K107" i="10"/>
  <c r="L107" i="10"/>
  <c r="M107" i="10"/>
  <c r="N107" i="10"/>
  <c r="O107" i="10"/>
  <c r="C108" i="10"/>
  <c r="D108" i="10"/>
  <c r="E108" i="10"/>
  <c r="F108" i="10"/>
  <c r="H108" i="10"/>
  <c r="I108" i="10"/>
  <c r="J108" i="10"/>
  <c r="K108" i="10"/>
  <c r="L108" i="10"/>
  <c r="M108" i="10"/>
  <c r="N108" i="10"/>
  <c r="O108" i="10"/>
  <c r="C109" i="10"/>
  <c r="D109" i="10"/>
  <c r="E109" i="10"/>
  <c r="F109" i="10"/>
  <c r="H109" i="10"/>
  <c r="I109" i="10"/>
  <c r="J109" i="10"/>
  <c r="K109" i="10"/>
  <c r="L109" i="10"/>
  <c r="M109" i="10"/>
  <c r="N109" i="10"/>
  <c r="O109" i="10"/>
  <c r="C110" i="10"/>
  <c r="D110" i="10"/>
  <c r="E110" i="10"/>
  <c r="F110" i="10"/>
  <c r="H110" i="10"/>
  <c r="I110" i="10"/>
  <c r="J110" i="10"/>
  <c r="K110" i="10"/>
  <c r="L110" i="10"/>
  <c r="M110" i="10"/>
  <c r="N110" i="10"/>
  <c r="O110" i="10"/>
  <c r="C111" i="10"/>
  <c r="D111" i="10"/>
  <c r="E111" i="10"/>
  <c r="F111" i="10"/>
  <c r="H111" i="10"/>
  <c r="I111" i="10"/>
  <c r="J111" i="10"/>
  <c r="K111" i="10"/>
  <c r="L111" i="10"/>
  <c r="M111" i="10"/>
  <c r="N111" i="10"/>
  <c r="O111" i="10"/>
  <c r="C112" i="10"/>
  <c r="D112" i="10"/>
  <c r="E112" i="10"/>
  <c r="F112" i="10"/>
  <c r="H112" i="10"/>
  <c r="I112" i="10"/>
  <c r="J112" i="10"/>
  <c r="K112" i="10"/>
  <c r="L112" i="10"/>
  <c r="M112" i="10"/>
  <c r="N112" i="10"/>
  <c r="O112" i="10"/>
  <c r="C113" i="10"/>
  <c r="D113" i="10"/>
  <c r="E113" i="10"/>
  <c r="F113" i="10"/>
  <c r="H113" i="10"/>
  <c r="I113" i="10"/>
  <c r="J113" i="10"/>
  <c r="K113" i="10"/>
  <c r="L113" i="10"/>
  <c r="M113" i="10"/>
  <c r="N113" i="10"/>
  <c r="O113" i="10"/>
  <c r="C114" i="10"/>
  <c r="D114" i="10"/>
  <c r="E114" i="10"/>
  <c r="F114" i="10"/>
  <c r="H114" i="10"/>
  <c r="I114" i="10"/>
  <c r="J114" i="10"/>
  <c r="K114" i="10"/>
  <c r="L114" i="10"/>
  <c r="M114" i="10"/>
  <c r="N114" i="10"/>
  <c r="O114" i="10"/>
  <c r="C115" i="10"/>
  <c r="D115" i="10"/>
  <c r="E115" i="10"/>
  <c r="F115" i="10"/>
  <c r="H115" i="10"/>
  <c r="I115" i="10"/>
  <c r="J115" i="10"/>
  <c r="K115" i="10"/>
  <c r="L115" i="10"/>
  <c r="M115" i="10"/>
  <c r="N115" i="10"/>
  <c r="O115" i="10"/>
  <c r="C116" i="10"/>
  <c r="D116" i="10"/>
  <c r="E116" i="10"/>
  <c r="F116" i="10"/>
  <c r="H116" i="10"/>
  <c r="I116" i="10"/>
  <c r="J116" i="10"/>
  <c r="K116" i="10"/>
  <c r="L116" i="10"/>
  <c r="M116" i="10"/>
  <c r="N116" i="10"/>
  <c r="O116" i="10"/>
  <c r="C117" i="10"/>
  <c r="D117" i="10"/>
  <c r="E117" i="10"/>
  <c r="F117" i="10"/>
  <c r="H117" i="10"/>
  <c r="I117" i="10"/>
  <c r="J117" i="10"/>
  <c r="K117" i="10"/>
  <c r="L117" i="10"/>
  <c r="M117" i="10"/>
  <c r="N117" i="10"/>
  <c r="O117" i="10"/>
  <c r="C118" i="10"/>
  <c r="D118" i="10"/>
  <c r="E118" i="10"/>
  <c r="F118" i="10"/>
  <c r="H118" i="10"/>
  <c r="I118" i="10"/>
  <c r="J118" i="10"/>
  <c r="K118" i="10"/>
  <c r="L118" i="10"/>
  <c r="M118" i="10"/>
  <c r="N118" i="10"/>
  <c r="O118" i="10"/>
  <c r="C119" i="10"/>
  <c r="D119" i="10"/>
  <c r="E119" i="10"/>
  <c r="F119" i="10"/>
  <c r="H119" i="10"/>
  <c r="I119" i="10"/>
  <c r="J119" i="10"/>
  <c r="K119" i="10"/>
  <c r="L119" i="10"/>
  <c r="M119" i="10"/>
  <c r="N119" i="10"/>
  <c r="O119" i="10"/>
  <c r="C120" i="10"/>
  <c r="D120" i="10"/>
  <c r="E120" i="10"/>
  <c r="F120" i="10"/>
  <c r="H120" i="10"/>
  <c r="I120" i="10"/>
  <c r="J120" i="10"/>
  <c r="K120" i="10"/>
  <c r="L120" i="10"/>
  <c r="M120" i="10"/>
  <c r="N120" i="10"/>
  <c r="O120" i="10"/>
  <c r="C121" i="10"/>
  <c r="D121" i="10"/>
  <c r="E121" i="10"/>
  <c r="F121" i="10"/>
  <c r="H121" i="10"/>
  <c r="I121" i="10"/>
  <c r="J121" i="10"/>
  <c r="K121" i="10"/>
  <c r="L121" i="10"/>
  <c r="M121" i="10"/>
  <c r="N121" i="10"/>
  <c r="O121" i="10"/>
  <c r="C122" i="10"/>
  <c r="D122" i="10"/>
  <c r="E122" i="10"/>
  <c r="F122" i="10"/>
  <c r="H122" i="10"/>
  <c r="I122" i="10"/>
  <c r="J122" i="10"/>
  <c r="K122" i="10"/>
  <c r="L122" i="10"/>
  <c r="M122" i="10"/>
  <c r="N122" i="10"/>
  <c r="O122" i="10"/>
  <c r="C123" i="10"/>
  <c r="D123" i="10"/>
  <c r="E123" i="10"/>
  <c r="F123" i="10"/>
  <c r="H123" i="10"/>
  <c r="I123" i="10"/>
  <c r="J123" i="10"/>
  <c r="K123" i="10"/>
  <c r="L123" i="10"/>
  <c r="M123" i="10"/>
  <c r="N123" i="10"/>
  <c r="O123" i="10"/>
  <c r="C124" i="10"/>
  <c r="D124" i="10"/>
  <c r="E124" i="10"/>
  <c r="F124" i="10"/>
  <c r="H124" i="10"/>
  <c r="I124" i="10"/>
  <c r="J124" i="10"/>
  <c r="K124" i="10"/>
  <c r="L124" i="10"/>
  <c r="M124" i="10"/>
  <c r="N124" i="10"/>
  <c r="O124" i="10"/>
  <c r="C125" i="10"/>
  <c r="D125" i="10"/>
  <c r="E125" i="10"/>
  <c r="F125" i="10"/>
  <c r="H125" i="10"/>
  <c r="I125" i="10"/>
  <c r="J125" i="10"/>
  <c r="K125" i="10"/>
  <c r="L125" i="10"/>
  <c r="M125" i="10"/>
  <c r="N125" i="10"/>
  <c r="O125" i="10"/>
  <c r="C126" i="10"/>
  <c r="D126" i="10"/>
  <c r="E126" i="10"/>
  <c r="F126" i="10"/>
  <c r="H126" i="10"/>
  <c r="I126" i="10"/>
  <c r="J126" i="10"/>
  <c r="K126" i="10"/>
  <c r="L126" i="10"/>
  <c r="M126" i="10"/>
  <c r="N126" i="10"/>
  <c r="O126" i="10"/>
  <c r="C127" i="10"/>
  <c r="D127" i="10"/>
  <c r="E127" i="10"/>
  <c r="F127" i="10"/>
  <c r="H127" i="10"/>
  <c r="I127" i="10"/>
  <c r="J127" i="10"/>
  <c r="K127" i="10"/>
  <c r="L127" i="10"/>
  <c r="M127" i="10"/>
  <c r="N127" i="10"/>
  <c r="O127" i="10"/>
  <c r="C128" i="10"/>
  <c r="D128" i="10"/>
  <c r="E128" i="10"/>
  <c r="F128" i="10"/>
  <c r="H128" i="10"/>
  <c r="I128" i="10"/>
  <c r="J128" i="10"/>
  <c r="K128" i="10"/>
  <c r="L128" i="10"/>
  <c r="M128" i="10"/>
  <c r="N128" i="10"/>
  <c r="O128" i="10"/>
  <c r="C129" i="10"/>
  <c r="D129" i="10"/>
  <c r="E129" i="10"/>
  <c r="F129" i="10"/>
  <c r="H129" i="10"/>
  <c r="I129" i="10"/>
  <c r="J129" i="10"/>
  <c r="K129" i="10"/>
  <c r="L129" i="10"/>
  <c r="M129" i="10"/>
  <c r="N129" i="10"/>
  <c r="O129" i="10"/>
  <c r="C130" i="10"/>
  <c r="D130" i="10"/>
  <c r="E130" i="10"/>
  <c r="F130" i="10"/>
  <c r="H130" i="10"/>
  <c r="I130" i="10"/>
  <c r="J130" i="10"/>
  <c r="K130" i="10"/>
  <c r="L130" i="10"/>
  <c r="M130" i="10"/>
  <c r="N130" i="10"/>
  <c r="O130" i="10"/>
  <c r="C131" i="10"/>
  <c r="D131" i="10"/>
  <c r="E131" i="10"/>
  <c r="F131" i="10"/>
  <c r="H131" i="10"/>
  <c r="I131" i="10"/>
  <c r="J131" i="10"/>
  <c r="K131" i="10"/>
  <c r="L131" i="10"/>
  <c r="M131" i="10"/>
  <c r="N131" i="10"/>
  <c r="O131" i="10"/>
  <c r="C132" i="10"/>
  <c r="D132" i="10"/>
  <c r="E132" i="10"/>
  <c r="F132" i="10"/>
  <c r="H132" i="10"/>
  <c r="I132" i="10"/>
  <c r="J132" i="10"/>
  <c r="K132" i="10"/>
  <c r="L132" i="10"/>
  <c r="M132" i="10"/>
  <c r="N132" i="10"/>
  <c r="O132" i="10"/>
  <c r="C133" i="10"/>
  <c r="D133" i="10"/>
  <c r="E133" i="10"/>
  <c r="F133" i="10"/>
  <c r="H133" i="10"/>
  <c r="I133" i="10"/>
  <c r="J133" i="10"/>
  <c r="K133" i="10"/>
  <c r="L133" i="10"/>
  <c r="M133" i="10"/>
  <c r="N133" i="10"/>
  <c r="O133" i="10"/>
  <c r="C134" i="10"/>
  <c r="D134" i="10"/>
  <c r="E134" i="10"/>
  <c r="F134" i="10"/>
  <c r="H134" i="10"/>
  <c r="I134" i="10"/>
  <c r="J134" i="10"/>
  <c r="K134" i="10"/>
  <c r="L134" i="10"/>
  <c r="M134" i="10"/>
  <c r="N134" i="10"/>
  <c r="O134" i="10"/>
  <c r="C135" i="10"/>
  <c r="D135" i="10"/>
  <c r="E135" i="10"/>
  <c r="F135" i="10"/>
  <c r="H135" i="10"/>
  <c r="I135" i="10"/>
  <c r="J135" i="10"/>
  <c r="K135" i="10"/>
  <c r="L135" i="10"/>
  <c r="M135" i="10"/>
  <c r="N135" i="10"/>
  <c r="O135" i="10"/>
  <c r="C136" i="10"/>
  <c r="D136" i="10"/>
  <c r="E136" i="10"/>
  <c r="F136" i="10"/>
  <c r="H136" i="10"/>
  <c r="I136" i="10"/>
  <c r="J136" i="10"/>
  <c r="K136" i="10"/>
  <c r="L136" i="10"/>
  <c r="M136" i="10"/>
  <c r="N136" i="10"/>
  <c r="O136" i="10"/>
  <c r="C137" i="10"/>
  <c r="D137" i="10"/>
  <c r="E137" i="10"/>
  <c r="F137" i="10"/>
  <c r="H137" i="10"/>
  <c r="I137" i="10"/>
  <c r="J137" i="10"/>
  <c r="K137" i="10"/>
  <c r="L137" i="10"/>
  <c r="M137" i="10"/>
  <c r="N137" i="10"/>
  <c r="O137" i="10"/>
  <c r="C138" i="10"/>
  <c r="D138" i="10"/>
  <c r="E138" i="10"/>
  <c r="F138" i="10"/>
  <c r="H138" i="10"/>
  <c r="I138" i="10"/>
  <c r="J138" i="10"/>
  <c r="K138" i="10"/>
  <c r="L138" i="10"/>
  <c r="M138" i="10"/>
  <c r="N138" i="10"/>
  <c r="O138" i="10"/>
  <c r="C139" i="10"/>
  <c r="D139" i="10"/>
  <c r="E139" i="10"/>
  <c r="F139" i="10"/>
  <c r="H139" i="10"/>
  <c r="I139" i="10"/>
  <c r="J139" i="10"/>
  <c r="K139" i="10"/>
  <c r="L139" i="10"/>
  <c r="M139" i="10"/>
  <c r="N139" i="10"/>
  <c r="O139" i="10"/>
  <c r="C140" i="10"/>
  <c r="D140" i="10"/>
  <c r="E140" i="10"/>
  <c r="F140" i="10"/>
  <c r="H140" i="10"/>
  <c r="I140" i="10"/>
  <c r="J140" i="10"/>
  <c r="K140" i="10"/>
  <c r="L140" i="10"/>
  <c r="M140" i="10"/>
  <c r="N140" i="10"/>
  <c r="O140" i="10"/>
  <c r="C141" i="10"/>
  <c r="D141" i="10"/>
  <c r="E141" i="10"/>
  <c r="F141" i="10"/>
  <c r="H141" i="10"/>
  <c r="I141" i="10"/>
  <c r="J141" i="10"/>
  <c r="K141" i="10"/>
  <c r="L141" i="10"/>
  <c r="M141" i="10"/>
  <c r="N141" i="10"/>
  <c r="O141" i="10"/>
  <c r="C142" i="10"/>
  <c r="D142" i="10"/>
  <c r="E142" i="10"/>
  <c r="F142" i="10"/>
  <c r="H142" i="10"/>
  <c r="I142" i="10"/>
  <c r="J142" i="10"/>
  <c r="K142" i="10"/>
  <c r="L142" i="10"/>
  <c r="M142" i="10"/>
  <c r="N142" i="10"/>
  <c r="O142" i="10"/>
  <c r="C143" i="10"/>
  <c r="D143" i="10"/>
  <c r="E143" i="10"/>
  <c r="F143" i="10"/>
  <c r="H143" i="10"/>
  <c r="I143" i="10"/>
  <c r="J143" i="10"/>
  <c r="K143" i="10"/>
  <c r="L143" i="10"/>
  <c r="M143" i="10"/>
  <c r="N143" i="10"/>
  <c r="O143" i="10"/>
  <c r="C144" i="10"/>
  <c r="D144" i="10"/>
  <c r="E144" i="10"/>
  <c r="F144" i="10"/>
  <c r="H144" i="10"/>
  <c r="I144" i="10"/>
  <c r="J144" i="10"/>
  <c r="K144" i="10"/>
  <c r="L144" i="10"/>
  <c r="M144" i="10"/>
  <c r="N144" i="10"/>
  <c r="O144" i="10"/>
  <c r="C145" i="10"/>
  <c r="D145" i="10"/>
  <c r="E145" i="10"/>
  <c r="F145" i="10"/>
  <c r="H145" i="10"/>
  <c r="I145" i="10"/>
  <c r="J145" i="10"/>
  <c r="K145" i="10"/>
  <c r="L145" i="10"/>
  <c r="M145" i="10"/>
  <c r="N145" i="10"/>
  <c r="O145" i="10"/>
  <c r="C146" i="10"/>
  <c r="D146" i="10"/>
  <c r="E146" i="10"/>
  <c r="F146" i="10"/>
  <c r="H146" i="10"/>
  <c r="I146" i="10"/>
  <c r="J146" i="10"/>
  <c r="K146" i="10"/>
  <c r="L146" i="10"/>
  <c r="M146" i="10"/>
  <c r="N146" i="10"/>
  <c r="O146" i="10"/>
  <c r="C147" i="10"/>
  <c r="D147" i="10"/>
  <c r="E147" i="10"/>
  <c r="F147" i="10"/>
  <c r="H147" i="10"/>
  <c r="I147" i="10"/>
  <c r="J147" i="10"/>
  <c r="K147" i="10"/>
  <c r="L147" i="10"/>
  <c r="M147" i="10"/>
  <c r="N147" i="10"/>
  <c r="O147" i="10"/>
  <c r="C148" i="10"/>
  <c r="D148" i="10"/>
  <c r="E148" i="10"/>
  <c r="F148" i="10"/>
  <c r="H148" i="10"/>
  <c r="I148" i="10"/>
  <c r="J148" i="10"/>
  <c r="K148" i="10"/>
  <c r="L148" i="10"/>
  <c r="M148" i="10"/>
  <c r="N148" i="10"/>
  <c r="O148" i="10"/>
  <c r="C149" i="10"/>
  <c r="D149" i="10"/>
  <c r="E149" i="10"/>
  <c r="F149" i="10"/>
  <c r="H149" i="10"/>
  <c r="I149" i="10"/>
  <c r="J149" i="10"/>
  <c r="K149" i="10"/>
  <c r="L149" i="10"/>
  <c r="M149" i="10"/>
  <c r="N149" i="10"/>
  <c r="O149" i="10"/>
  <c r="C150" i="10"/>
  <c r="D150" i="10"/>
  <c r="E150" i="10"/>
  <c r="F150" i="10"/>
  <c r="H150" i="10"/>
  <c r="I150" i="10"/>
  <c r="J150" i="10"/>
  <c r="K150" i="10"/>
  <c r="L150" i="10"/>
  <c r="M150" i="10"/>
  <c r="N150" i="10"/>
  <c r="O150" i="10"/>
  <c r="C151" i="10"/>
  <c r="D151" i="10"/>
  <c r="E151" i="10"/>
  <c r="F151" i="10"/>
  <c r="H151" i="10"/>
  <c r="I151" i="10"/>
  <c r="J151" i="10"/>
  <c r="K151" i="10"/>
  <c r="L151" i="10"/>
  <c r="M151" i="10"/>
  <c r="N151" i="10"/>
  <c r="O151" i="10"/>
  <c r="C152" i="10"/>
  <c r="D152" i="10"/>
  <c r="E152" i="10"/>
  <c r="F152" i="10"/>
  <c r="H152" i="10"/>
  <c r="I152" i="10"/>
  <c r="J152" i="10"/>
  <c r="K152" i="10"/>
  <c r="L152" i="10"/>
  <c r="M152" i="10"/>
  <c r="N152" i="10"/>
  <c r="O152" i="10"/>
  <c r="C153" i="10"/>
  <c r="D153" i="10"/>
  <c r="E153" i="10"/>
  <c r="F153" i="10"/>
  <c r="H153" i="10"/>
  <c r="I153" i="10"/>
  <c r="J153" i="10"/>
  <c r="K153" i="10"/>
  <c r="L153" i="10"/>
  <c r="M153" i="10"/>
  <c r="N153" i="10"/>
  <c r="O153" i="10"/>
  <c r="C154" i="10"/>
  <c r="D154" i="10"/>
  <c r="E154" i="10"/>
  <c r="F154" i="10"/>
  <c r="H154" i="10"/>
  <c r="I154" i="10"/>
  <c r="J154" i="10"/>
  <c r="K154" i="10"/>
  <c r="L154" i="10"/>
  <c r="M154" i="10"/>
  <c r="N154" i="10"/>
  <c r="O154" i="10"/>
  <c r="C155" i="10"/>
  <c r="D155" i="10"/>
  <c r="E155" i="10"/>
  <c r="F155" i="10"/>
  <c r="H155" i="10"/>
  <c r="I155" i="10"/>
  <c r="J155" i="10"/>
  <c r="K155" i="10"/>
  <c r="L155" i="10"/>
  <c r="M155" i="10"/>
  <c r="N155" i="10"/>
  <c r="O155" i="10"/>
  <c r="C156" i="10"/>
  <c r="D156" i="10"/>
  <c r="E156" i="10"/>
  <c r="F156" i="10"/>
  <c r="H156" i="10"/>
  <c r="I156" i="10"/>
  <c r="J156" i="10"/>
  <c r="K156" i="10"/>
  <c r="L156" i="10"/>
  <c r="M156" i="10"/>
  <c r="N156" i="10"/>
  <c r="O156" i="10"/>
  <c r="C157" i="10"/>
  <c r="D157" i="10"/>
  <c r="E157" i="10"/>
  <c r="F157" i="10"/>
  <c r="H157" i="10"/>
  <c r="I157" i="10"/>
  <c r="J157" i="10"/>
  <c r="K157" i="10"/>
  <c r="L157" i="10"/>
  <c r="M157" i="10"/>
  <c r="N157" i="10"/>
  <c r="O157" i="10"/>
  <c r="C158" i="10"/>
  <c r="D158" i="10"/>
  <c r="E158" i="10"/>
  <c r="F158" i="10"/>
  <c r="H158" i="10"/>
  <c r="I158" i="10"/>
  <c r="J158" i="10"/>
  <c r="K158" i="10"/>
  <c r="L158" i="10"/>
  <c r="M158" i="10"/>
  <c r="N158" i="10"/>
  <c r="O158" i="10"/>
  <c r="C159" i="10"/>
  <c r="D159" i="10"/>
  <c r="E159" i="10"/>
  <c r="F159" i="10"/>
  <c r="H159" i="10"/>
  <c r="I159" i="10"/>
  <c r="J159" i="10"/>
  <c r="K159" i="10"/>
  <c r="L159" i="10"/>
  <c r="M159" i="10"/>
  <c r="N159" i="10"/>
  <c r="O159" i="10"/>
  <c r="C160" i="10"/>
  <c r="D160" i="10"/>
  <c r="E160" i="10"/>
  <c r="F160" i="10"/>
  <c r="H160" i="10"/>
  <c r="I160" i="10"/>
  <c r="J160" i="10"/>
  <c r="K160" i="10"/>
  <c r="L160" i="10"/>
  <c r="M160" i="10"/>
  <c r="N160" i="10"/>
  <c r="O160" i="10"/>
  <c r="C161" i="10"/>
  <c r="D161" i="10"/>
  <c r="E161" i="10"/>
  <c r="F161" i="10"/>
  <c r="H161" i="10"/>
  <c r="I161" i="10"/>
  <c r="J161" i="10"/>
  <c r="K161" i="10"/>
  <c r="L161" i="10"/>
  <c r="M161" i="10"/>
  <c r="N161" i="10"/>
  <c r="O161" i="10"/>
  <c r="C162" i="10"/>
  <c r="D162" i="10"/>
  <c r="E162" i="10"/>
  <c r="F162" i="10"/>
  <c r="H162" i="10"/>
  <c r="I162" i="10"/>
  <c r="J162" i="10"/>
  <c r="K162" i="10"/>
  <c r="L162" i="10"/>
  <c r="M162" i="10"/>
  <c r="N162" i="10"/>
  <c r="O162" i="10"/>
  <c r="C163" i="10"/>
  <c r="D163" i="10"/>
  <c r="E163" i="10"/>
  <c r="F163" i="10"/>
  <c r="H163" i="10"/>
  <c r="I163" i="10"/>
  <c r="J163" i="10"/>
  <c r="K163" i="10"/>
  <c r="L163" i="10"/>
  <c r="M163" i="10"/>
  <c r="N163" i="10"/>
  <c r="O163" i="10"/>
  <c r="C164" i="10"/>
  <c r="D164" i="10"/>
  <c r="E164" i="10"/>
  <c r="F164" i="10"/>
  <c r="H164" i="10"/>
  <c r="I164" i="10"/>
  <c r="J164" i="10"/>
  <c r="K164" i="10"/>
  <c r="L164" i="10"/>
  <c r="M164" i="10"/>
  <c r="N164" i="10"/>
  <c r="O164" i="10"/>
  <c r="C165" i="10"/>
  <c r="D165" i="10"/>
  <c r="E165" i="10"/>
  <c r="F165" i="10"/>
  <c r="H165" i="10"/>
  <c r="I165" i="10"/>
  <c r="J165" i="10"/>
  <c r="K165" i="10"/>
  <c r="L165" i="10"/>
  <c r="M165" i="10"/>
  <c r="N165" i="10"/>
  <c r="O165" i="10"/>
  <c r="C166" i="10"/>
  <c r="D166" i="10"/>
  <c r="E166" i="10"/>
  <c r="F166" i="10"/>
  <c r="H166" i="10"/>
  <c r="I166" i="10"/>
  <c r="J166" i="10"/>
  <c r="K166" i="10"/>
  <c r="L166" i="10"/>
  <c r="M166" i="10"/>
  <c r="N166" i="10"/>
  <c r="O166" i="10"/>
  <c r="C167" i="10"/>
  <c r="D167" i="10"/>
  <c r="E167" i="10"/>
  <c r="F167" i="10"/>
  <c r="H167" i="10"/>
  <c r="I167" i="10"/>
  <c r="J167" i="10"/>
  <c r="K167" i="10"/>
  <c r="L167" i="10"/>
  <c r="M167" i="10"/>
  <c r="N167" i="10"/>
  <c r="O167" i="10"/>
  <c r="C168" i="10"/>
  <c r="D168" i="10"/>
  <c r="E168" i="10"/>
  <c r="F168" i="10"/>
  <c r="H168" i="10"/>
  <c r="I168" i="10"/>
  <c r="J168" i="10"/>
  <c r="K168" i="10"/>
  <c r="L168" i="10"/>
  <c r="M168" i="10"/>
  <c r="N168" i="10"/>
  <c r="O168" i="10"/>
  <c r="C169" i="10"/>
  <c r="D169" i="10"/>
  <c r="E169" i="10"/>
  <c r="F169" i="10"/>
  <c r="H169" i="10"/>
  <c r="I169" i="10"/>
  <c r="J169" i="10"/>
  <c r="K169" i="10"/>
  <c r="L169" i="10"/>
  <c r="M169" i="10"/>
  <c r="N169" i="10"/>
  <c r="O169" i="10"/>
  <c r="C170" i="10"/>
  <c r="D170" i="10"/>
  <c r="E170" i="10"/>
  <c r="F170" i="10"/>
  <c r="H170" i="10"/>
  <c r="I170" i="10"/>
  <c r="J170" i="10"/>
  <c r="K170" i="10"/>
  <c r="L170" i="10"/>
  <c r="M170" i="10"/>
  <c r="N170" i="10"/>
  <c r="O170" i="10"/>
  <c r="C171" i="10"/>
  <c r="D171" i="10"/>
  <c r="E171" i="10"/>
  <c r="F171" i="10"/>
  <c r="H171" i="10"/>
  <c r="I171" i="10"/>
  <c r="J171" i="10"/>
  <c r="K171" i="10"/>
  <c r="L171" i="10"/>
  <c r="M171" i="10"/>
  <c r="N171" i="10"/>
  <c r="O171" i="10"/>
  <c r="C172" i="10"/>
  <c r="D172" i="10"/>
  <c r="E172" i="10"/>
  <c r="F172" i="10"/>
  <c r="H172" i="10"/>
  <c r="I172" i="10"/>
  <c r="J172" i="10"/>
  <c r="K172" i="10"/>
  <c r="L172" i="10"/>
  <c r="M172" i="10"/>
  <c r="N172" i="10"/>
  <c r="O172" i="10"/>
  <c r="C173" i="10"/>
  <c r="D173" i="10"/>
  <c r="E173" i="10"/>
  <c r="F173" i="10"/>
  <c r="H173" i="10"/>
  <c r="I173" i="10"/>
  <c r="J173" i="10"/>
  <c r="K173" i="10"/>
  <c r="L173" i="10"/>
  <c r="M173" i="10"/>
  <c r="N173" i="10"/>
  <c r="O173" i="10"/>
  <c r="C174" i="10"/>
  <c r="D174" i="10"/>
  <c r="E174" i="10"/>
  <c r="F174" i="10"/>
  <c r="H174" i="10"/>
  <c r="I174" i="10"/>
  <c r="J174" i="10"/>
  <c r="K174" i="10"/>
  <c r="L174" i="10"/>
  <c r="M174" i="10"/>
  <c r="N174" i="10"/>
  <c r="O174" i="10"/>
  <c r="C175" i="10"/>
  <c r="D175" i="10"/>
  <c r="E175" i="10"/>
  <c r="F175" i="10"/>
  <c r="H175" i="10"/>
  <c r="I175" i="10"/>
  <c r="J175" i="10"/>
  <c r="K175" i="10"/>
  <c r="L175" i="10"/>
  <c r="M175" i="10"/>
  <c r="N175" i="10"/>
  <c r="O175" i="10"/>
  <c r="C176" i="10"/>
  <c r="D176" i="10"/>
  <c r="E176" i="10"/>
  <c r="F176" i="10"/>
  <c r="H176" i="10"/>
  <c r="I176" i="10"/>
  <c r="J176" i="10"/>
  <c r="K176" i="10"/>
  <c r="L176" i="10"/>
  <c r="M176" i="10"/>
  <c r="N176" i="10"/>
  <c r="O176" i="10"/>
  <c r="C177" i="10"/>
  <c r="D177" i="10"/>
  <c r="E177" i="10"/>
  <c r="F177" i="10"/>
  <c r="H177" i="10"/>
  <c r="I177" i="10"/>
  <c r="J177" i="10"/>
  <c r="K177" i="10"/>
  <c r="L177" i="10"/>
  <c r="M177" i="10"/>
  <c r="N177" i="10"/>
  <c r="O177" i="10"/>
  <c r="C178" i="10"/>
  <c r="D178" i="10"/>
  <c r="E178" i="10"/>
  <c r="F178" i="10"/>
  <c r="H178" i="10"/>
  <c r="I178" i="10"/>
  <c r="J178" i="10"/>
  <c r="K178" i="10"/>
  <c r="L178" i="10"/>
  <c r="M178" i="10"/>
  <c r="N178" i="10"/>
  <c r="O178" i="10"/>
  <c r="C179" i="10"/>
  <c r="D179" i="10"/>
  <c r="E179" i="10"/>
  <c r="F179" i="10"/>
  <c r="H179" i="10"/>
  <c r="I179" i="10"/>
  <c r="J179" i="10"/>
  <c r="K179" i="10"/>
  <c r="L179" i="10"/>
  <c r="M179" i="10"/>
  <c r="N179" i="10"/>
  <c r="O179" i="10"/>
  <c r="C180" i="10"/>
  <c r="D180" i="10"/>
  <c r="E180" i="10"/>
  <c r="F180" i="10"/>
  <c r="H180" i="10"/>
  <c r="I180" i="10"/>
  <c r="J180" i="10"/>
  <c r="K180" i="10"/>
  <c r="L180" i="10"/>
  <c r="M180" i="10"/>
  <c r="N180" i="10"/>
  <c r="O180" i="10"/>
  <c r="C181" i="10"/>
  <c r="D181" i="10"/>
  <c r="E181" i="10"/>
  <c r="F181" i="10"/>
  <c r="H181" i="10"/>
  <c r="I181" i="10"/>
  <c r="J181" i="10"/>
  <c r="K181" i="10"/>
  <c r="L181" i="10"/>
  <c r="M181" i="10"/>
  <c r="N181" i="10"/>
  <c r="O181" i="10"/>
  <c r="C182" i="10"/>
  <c r="D182" i="10"/>
  <c r="E182" i="10"/>
  <c r="F182" i="10"/>
  <c r="H182" i="10"/>
  <c r="I182" i="10"/>
  <c r="J182" i="10"/>
  <c r="K182" i="10"/>
  <c r="L182" i="10"/>
  <c r="M182" i="10"/>
  <c r="N182" i="10"/>
  <c r="O182" i="10"/>
  <c r="C183" i="10"/>
  <c r="D183" i="10"/>
  <c r="E183" i="10"/>
  <c r="F183" i="10"/>
  <c r="H183" i="10"/>
  <c r="I183" i="10"/>
  <c r="J183" i="10"/>
  <c r="K183" i="10"/>
  <c r="L183" i="10"/>
  <c r="M183" i="10"/>
  <c r="N183" i="10"/>
  <c r="O183" i="10"/>
  <c r="C184" i="10"/>
  <c r="D184" i="10"/>
  <c r="E184" i="10"/>
  <c r="F184" i="10"/>
  <c r="H184" i="10"/>
  <c r="I184" i="10"/>
  <c r="J184" i="10"/>
  <c r="K184" i="10"/>
  <c r="L184" i="10"/>
  <c r="M184" i="10"/>
  <c r="N184" i="10"/>
  <c r="O184" i="10"/>
  <c r="C185" i="10"/>
  <c r="D185" i="10"/>
  <c r="E185" i="10"/>
  <c r="F185" i="10"/>
  <c r="H185" i="10"/>
  <c r="I185" i="10"/>
  <c r="J185" i="10"/>
  <c r="K185" i="10"/>
  <c r="L185" i="10"/>
  <c r="M185" i="10"/>
  <c r="N185" i="10"/>
  <c r="O185" i="10"/>
  <c r="C186" i="10"/>
  <c r="D186" i="10"/>
  <c r="E186" i="10"/>
  <c r="F186" i="10"/>
  <c r="H186" i="10"/>
  <c r="I186" i="10"/>
  <c r="J186" i="10"/>
  <c r="K186" i="10"/>
  <c r="L186" i="10"/>
  <c r="M186" i="10"/>
  <c r="N186" i="10"/>
  <c r="O186" i="10"/>
  <c r="C187" i="10"/>
  <c r="D187" i="10"/>
  <c r="E187" i="10"/>
  <c r="F187" i="10"/>
  <c r="H187" i="10"/>
  <c r="I187" i="10"/>
  <c r="J187" i="10"/>
  <c r="K187" i="10"/>
  <c r="L187" i="10"/>
  <c r="M187" i="10"/>
  <c r="N187" i="10"/>
  <c r="O187" i="10"/>
  <c r="C188" i="10"/>
  <c r="D188" i="10"/>
  <c r="E188" i="10"/>
  <c r="F188" i="10"/>
  <c r="H188" i="10"/>
  <c r="I188" i="10"/>
  <c r="J188" i="10"/>
  <c r="K188" i="10"/>
  <c r="L188" i="10"/>
  <c r="M188" i="10"/>
  <c r="N188" i="10"/>
  <c r="O188" i="10"/>
  <c r="C189" i="10"/>
  <c r="D189" i="10"/>
  <c r="E189" i="10"/>
  <c r="F189" i="10"/>
  <c r="H189" i="10"/>
  <c r="I189" i="10"/>
  <c r="J189" i="10"/>
  <c r="K189" i="10"/>
  <c r="L189" i="10"/>
  <c r="M189" i="10"/>
  <c r="N189" i="10"/>
  <c r="O189" i="10"/>
  <c r="C190" i="10"/>
  <c r="D190" i="10"/>
  <c r="E190" i="10"/>
  <c r="F190" i="10"/>
  <c r="H190" i="10"/>
  <c r="I190" i="10"/>
  <c r="J190" i="10"/>
  <c r="K190" i="10"/>
  <c r="L190" i="10"/>
  <c r="M190" i="10"/>
  <c r="N190" i="10"/>
  <c r="O190" i="10"/>
  <c r="C191" i="10"/>
  <c r="D191" i="10"/>
  <c r="E191" i="10"/>
  <c r="F191" i="10"/>
  <c r="H191" i="10"/>
  <c r="I191" i="10"/>
  <c r="J191" i="10"/>
  <c r="K191" i="10"/>
  <c r="L191" i="10"/>
  <c r="M191" i="10"/>
  <c r="N191" i="10"/>
  <c r="O191" i="10"/>
  <c r="C192" i="10"/>
  <c r="D192" i="10"/>
  <c r="E192" i="10"/>
  <c r="F192" i="10"/>
  <c r="H192" i="10"/>
  <c r="I192" i="10"/>
  <c r="J192" i="10"/>
  <c r="K192" i="10"/>
  <c r="L192" i="10"/>
  <c r="M192" i="10"/>
  <c r="N192" i="10"/>
  <c r="O192" i="10"/>
  <c r="C193" i="10"/>
  <c r="D193" i="10"/>
  <c r="E193" i="10"/>
  <c r="F193" i="10"/>
  <c r="H193" i="10"/>
  <c r="I193" i="10"/>
  <c r="J193" i="10"/>
  <c r="K193" i="10"/>
  <c r="L193" i="10"/>
  <c r="M193" i="10"/>
  <c r="N193" i="10"/>
  <c r="O193" i="10"/>
  <c r="C194" i="10"/>
  <c r="D194" i="10"/>
  <c r="E194" i="10"/>
  <c r="F194" i="10"/>
  <c r="H194" i="10"/>
  <c r="I194" i="10"/>
  <c r="J194" i="10"/>
  <c r="K194" i="10"/>
  <c r="L194" i="10"/>
  <c r="M194" i="10"/>
  <c r="N194" i="10"/>
  <c r="O194" i="10"/>
  <c r="C195" i="10"/>
  <c r="D195" i="10"/>
  <c r="E195" i="10"/>
  <c r="F195" i="10"/>
  <c r="H195" i="10"/>
  <c r="I195" i="10"/>
  <c r="J195" i="10"/>
  <c r="K195" i="10"/>
  <c r="L195" i="10"/>
  <c r="M195" i="10"/>
  <c r="N195" i="10"/>
  <c r="O195" i="10"/>
  <c r="C196" i="10"/>
  <c r="D196" i="10"/>
  <c r="E196" i="10"/>
  <c r="F196" i="10"/>
  <c r="H196" i="10"/>
  <c r="I196" i="10"/>
  <c r="J196" i="10"/>
  <c r="K196" i="10"/>
  <c r="L196" i="10"/>
  <c r="M196" i="10"/>
  <c r="N196" i="10"/>
  <c r="O196" i="10"/>
  <c r="C197" i="10"/>
  <c r="D197" i="10"/>
  <c r="E197" i="10"/>
  <c r="F197" i="10"/>
  <c r="H197" i="10"/>
  <c r="I197" i="10"/>
  <c r="J197" i="10"/>
  <c r="K197" i="10"/>
  <c r="L197" i="10"/>
  <c r="M197" i="10"/>
  <c r="N197" i="10"/>
  <c r="O197" i="10"/>
  <c r="C198" i="10"/>
  <c r="D198" i="10"/>
  <c r="E198" i="10"/>
  <c r="F198" i="10"/>
  <c r="H198" i="10"/>
  <c r="I198" i="10"/>
  <c r="J198" i="10"/>
  <c r="K198" i="10"/>
  <c r="L198" i="10"/>
  <c r="M198" i="10"/>
  <c r="N198" i="10"/>
  <c r="O198" i="10"/>
  <c r="C199" i="10"/>
  <c r="D199" i="10"/>
  <c r="E199" i="10"/>
  <c r="F199" i="10"/>
  <c r="H199" i="10"/>
  <c r="I199" i="10"/>
  <c r="J199" i="10"/>
  <c r="K199" i="10"/>
  <c r="L199" i="10"/>
  <c r="M199" i="10"/>
  <c r="N199" i="10"/>
  <c r="O199" i="10"/>
  <c r="C200" i="10"/>
  <c r="D200" i="10"/>
  <c r="E200" i="10"/>
  <c r="F200" i="10"/>
  <c r="H200" i="10"/>
  <c r="I200" i="10"/>
  <c r="J200" i="10"/>
  <c r="K200" i="10"/>
  <c r="L200" i="10"/>
  <c r="M200" i="10"/>
  <c r="N200" i="10"/>
  <c r="O200" i="10"/>
  <c r="C201" i="10"/>
  <c r="D201" i="10"/>
  <c r="E201" i="10"/>
  <c r="F201" i="10"/>
  <c r="H201" i="10"/>
  <c r="I201" i="10"/>
  <c r="J201" i="10"/>
  <c r="K201" i="10"/>
  <c r="L201" i="10"/>
  <c r="M201" i="10"/>
  <c r="N201" i="10"/>
  <c r="O201" i="10"/>
  <c r="C202" i="10"/>
  <c r="D202" i="10"/>
  <c r="E202" i="10"/>
  <c r="F202" i="10"/>
  <c r="H202" i="10"/>
  <c r="I202" i="10"/>
  <c r="J202" i="10"/>
  <c r="K202" i="10"/>
  <c r="L202" i="10"/>
  <c r="M202" i="10"/>
  <c r="N202" i="10"/>
  <c r="O202" i="10"/>
  <c r="C203" i="10"/>
  <c r="D203" i="10"/>
  <c r="E203" i="10"/>
  <c r="F203" i="10"/>
  <c r="H203" i="10"/>
  <c r="I203" i="10"/>
  <c r="J203" i="10"/>
  <c r="K203" i="10"/>
  <c r="L203" i="10"/>
  <c r="M203" i="10"/>
  <c r="N203" i="10"/>
  <c r="O203" i="10"/>
  <c r="C204" i="10"/>
  <c r="D204" i="10"/>
  <c r="E204" i="10"/>
  <c r="F204" i="10"/>
  <c r="H204" i="10"/>
  <c r="I204" i="10"/>
  <c r="J204" i="10"/>
  <c r="K204" i="10"/>
  <c r="L204" i="10"/>
  <c r="M204" i="10"/>
  <c r="N204" i="10"/>
  <c r="O204" i="10"/>
  <c r="C205" i="10"/>
  <c r="D205" i="10"/>
  <c r="E205" i="10"/>
  <c r="F205" i="10"/>
  <c r="H205" i="10"/>
  <c r="I205" i="10"/>
  <c r="J205" i="10"/>
  <c r="K205" i="10"/>
  <c r="L205" i="10"/>
  <c r="M205" i="10"/>
  <c r="N205" i="10"/>
  <c r="O205" i="10"/>
  <c r="C206" i="10"/>
  <c r="D206" i="10"/>
  <c r="E206" i="10"/>
  <c r="F206" i="10"/>
  <c r="H206" i="10"/>
  <c r="I206" i="10"/>
  <c r="J206" i="10"/>
  <c r="K206" i="10"/>
  <c r="L206" i="10"/>
  <c r="M206" i="10"/>
  <c r="N206" i="10"/>
  <c r="O206" i="10"/>
  <c r="C207" i="10"/>
  <c r="D207" i="10"/>
  <c r="E207" i="10"/>
  <c r="F207" i="10"/>
  <c r="H207" i="10"/>
  <c r="I207" i="10"/>
  <c r="J207" i="10"/>
  <c r="K207" i="10"/>
  <c r="L207" i="10"/>
  <c r="M207" i="10"/>
  <c r="N207" i="10"/>
  <c r="O207" i="10"/>
  <c r="C208" i="10"/>
  <c r="D208" i="10"/>
  <c r="E208" i="10"/>
  <c r="F208" i="10"/>
  <c r="H208" i="10"/>
  <c r="I208" i="10"/>
  <c r="J208" i="10"/>
  <c r="K208" i="10"/>
  <c r="L208" i="10"/>
  <c r="M208" i="10"/>
  <c r="N208" i="10"/>
  <c r="O208" i="10"/>
  <c r="C209" i="10"/>
  <c r="D209" i="10"/>
  <c r="E209" i="10"/>
  <c r="F209" i="10"/>
  <c r="H209" i="10"/>
  <c r="I209" i="10"/>
  <c r="J209" i="10"/>
  <c r="K209" i="10"/>
  <c r="L209" i="10"/>
  <c r="M209" i="10"/>
  <c r="N209" i="10"/>
  <c r="O209" i="10"/>
  <c r="C210" i="10"/>
  <c r="D210" i="10"/>
  <c r="E210" i="10"/>
  <c r="F210" i="10"/>
  <c r="H210" i="10"/>
  <c r="I210" i="10"/>
  <c r="J210" i="10"/>
  <c r="K210" i="10"/>
  <c r="L210" i="10"/>
  <c r="M210" i="10"/>
  <c r="N210" i="10"/>
  <c r="O210" i="10"/>
  <c r="C211" i="10"/>
  <c r="D211" i="10"/>
  <c r="E211" i="10"/>
  <c r="F211" i="10"/>
  <c r="H211" i="10"/>
  <c r="I211" i="10"/>
  <c r="J211" i="10"/>
  <c r="K211" i="10"/>
  <c r="L211" i="10"/>
  <c r="M211" i="10"/>
  <c r="N211" i="10"/>
  <c r="O211" i="10"/>
  <c r="C212" i="10"/>
  <c r="D212" i="10"/>
  <c r="E212" i="10"/>
  <c r="F212" i="10"/>
  <c r="H212" i="10"/>
  <c r="I212" i="10"/>
  <c r="J212" i="10"/>
  <c r="K212" i="10"/>
  <c r="L212" i="10"/>
  <c r="M212" i="10"/>
  <c r="N212" i="10"/>
  <c r="O212" i="10"/>
  <c r="C213" i="10"/>
  <c r="D213" i="10"/>
  <c r="E213" i="10"/>
  <c r="F213" i="10"/>
  <c r="H213" i="10"/>
  <c r="I213" i="10"/>
  <c r="J213" i="10"/>
  <c r="K213" i="10"/>
  <c r="L213" i="10"/>
  <c r="M213" i="10"/>
  <c r="N213" i="10"/>
  <c r="O213" i="10"/>
  <c r="C214" i="10"/>
  <c r="D214" i="10"/>
  <c r="E214" i="10"/>
  <c r="F214" i="10"/>
  <c r="H214" i="10"/>
  <c r="I214" i="10"/>
  <c r="J214" i="10"/>
  <c r="K214" i="10"/>
  <c r="L214" i="10"/>
  <c r="M214" i="10"/>
  <c r="N214" i="10"/>
  <c r="O214" i="10"/>
  <c r="C215" i="10"/>
  <c r="D215" i="10"/>
  <c r="E215" i="10"/>
  <c r="F215" i="10"/>
  <c r="H215" i="10"/>
  <c r="I215" i="10"/>
  <c r="J215" i="10"/>
  <c r="K215" i="10"/>
  <c r="L215" i="10"/>
  <c r="M215" i="10"/>
  <c r="N215" i="10"/>
  <c r="O215" i="10"/>
  <c r="C216" i="10"/>
  <c r="D216" i="10"/>
  <c r="E216" i="10"/>
  <c r="F216" i="10"/>
  <c r="H216" i="10"/>
  <c r="I216" i="10"/>
  <c r="J216" i="10"/>
  <c r="K216" i="10"/>
  <c r="L216" i="10"/>
  <c r="M216" i="10"/>
  <c r="N216" i="10"/>
  <c r="O216" i="10"/>
  <c r="C217" i="10"/>
  <c r="D217" i="10"/>
  <c r="E217" i="10"/>
  <c r="F217" i="10"/>
  <c r="H217" i="10"/>
  <c r="I217" i="10"/>
  <c r="J217" i="10"/>
  <c r="K217" i="10"/>
  <c r="L217" i="10"/>
  <c r="M217" i="10"/>
  <c r="N217" i="10"/>
  <c r="O217" i="10"/>
  <c r="C218" i="10"/>
  <c r="D218" i="10"/>
  <c r="E218" i="10"/>
  <c r="F218" i="10"/>
  <c r="H218" i="10"/>
  <c r="I218" i="10"/>
  <c r="J218" i="10"/>
  <c r="K218" i="10"/>
  <c r="L218" i="10"/>
  <c r="M218" i="10"/>
  <c r="N218" i="10"/>
  <c r="O218" i="10"/>
  <c r="C219" i="10"/>
  <c r="D219" i="10"/>
  <c r="E219" i="10"/>
  <c r="F219" i="10"/>
  <c r="H219" i="10"/>
  <c r="I219" i="10"/>
  <c r="J219" i="10"/>
  <c r="K219" i="10"/>
  <c r="L219" i="10"/>
  <c r="M219" i="10"/>
  <c r="N219" i="10"/>
  <c r="O219" i="10"/>
  <c r="C220" i="10"/>
  <c r="D220" i="10"/>
  <c r="E220" i="10"/>
  <c r="F220" i="10"/>
  <c r="H220" i="10"/>
  <c r="I220" i="10"/>
  <c r="J220" i="10"/>
  <c r="K220" i="10"/>
  <c r="L220" i="10"/>
  <c r="M220" i="10"/>
  <c r="N220" i="10"/>
  <c r="O220" i="10"/>
  <c r="C221" i="10"/>
  <c r="D221" i="10"/>
  <c r="E221" i="10"/>
  <c r="F221" i="10"/>
  <c r="H221" i="10"/>
  <c r="I221" i="10"/>
  <c r="J221" i="10"/>
  <c r="K221" i="10"/>
  <c r="L221" i="10"/>
  <c r="M221" i="10"/>
  <c r="N221" i="10"/>
  <c r="O221" i="10"/>
  <c r="C222" i="10"/>
  <c r="D222" i="10"/>
  <c r="E222" i="10"/>
  <c r="F222" i="10"/>
  <c r="H222" i="10"/>
  <c r="I222" i="10"/>
  <c r="J222" i="10"/>
  <c r="K222" i="10"/>
  <c r="L222" i="10"/>
  <c r="M222" i="10"/>
  <c r="N222" i="10"/>
  <c r="O222" i="10"/>
  <c r="C223" i="10"/>
  <c r="D223" i="10"/>
  <c r="E223" i="10"/>
  <c r="F223" i="10"/>
  <c r="H223" i="10"/>
  <c r="I223" i="10"/>
  <c r="J223" i="10"/>
  <c r="K223" i="10"/>
  <c r="L223" i="10"/>
  <c r="M223" i="10"/>
  <c r="N223" i="10"/>
  <c r="O223" i="10"/>
  <c r="C224" i="10"/>
  <c r="D224" i="10"/>
  <c r="E224" i="10"/>
  <c r="F224" i="10"/>
  <c r="H224" i="10"/>
  <c r="I224" i="10"/>
  <c r="J224" i="10"/>
  <c r="K224" i="10"/>
  <c r="L224" i="10"/>
  <c r="M224" i="10"/>
  <c r="N224" i="10"/>
  <c r="O224" i="10"/>
  <c r="C225" i="10"/>
  <c r="D225" i="10"/>
  <c r="E225" i="10"/>
  <c r="F225" i="10"/>
  <c r="H225" i="10"/>
  <c r="I225" i="10"/>
  <c r="J225" i="10"/>
  <c r="K225" i="10"/>
  <c r="L225" i="10"/>
  <c r="M225" i="10"/>
  <c r="N225" i="10"/>
  <c r="O225" i="10"/>
  <c r="C226" i="10"/>
  <c r="D226" i="10"/>
  <c r="E226" i="10"/>
  <c r="F226" i="10"/>
  <c r="H226" i="10"/>
  <c r="I226" i="10"/>
  <c r="J226" i="10"/>
  <c r="K226" i="10"/>
  <c r="L226" i="10"/>
  <c r="M226" i="10"/>
  <c r="N226" i="10"/>
  <c r="O226" i="10"/>
  <c r="C227" i="10"/>
  <c r="D227" i="10"/>
  <c r="E227" i="10"/>
  <c r="F227" i="10"/>
  <c r="H227" i="10"/>
  <c r="I227" i="10"/>
  <c r="J227" i="10"/>
  <c r="K227" i="10"/>
  <c r="L227" i="10"/>
  <c r="M227" i="10"/>
  <c r="N227" i="10"/>
  <c r="O227" i="10"/>
  <c r="C228" i="10"/>
  <c r="D228" i="10"/>
  <c r="E228" i="10"/>
  <c r="F228" i="10"/>
  <c r="H228" i="10"/>
  <c r="I228" i="10"/>
  <c r="J228" i="10"/>
  <c r="K228" i="10"/>
  <c r="L228" i="10"/>
  <c r="M228" i="10"/>
  <c r="N228" i="10"/>
  <c r="O228" i="10"/>
  <c r="C229" i="10"/>
  <c r="D229" i="10"/>
  <c r="E229" i="10"/>
  <c r="F229" i="10"/>
  <c r="H229" i="10"/>
  <c r="I229" i="10"/>
  <c r="J229" i="10"/>
  <c r="K229" i="10"/>
  <c r="L229" i="10"/>
  <c r="M229" i="10"/>
  <c r="N229" i="10"/>
  <c r="O229" i="10"/>
  <c r="C230" i="10"/>
  <c r="D230" i="10"/>
  <c r="E230" i="10"/>
  <c r="F230" i="10"/>
  <c r="H230" i="10"/>
  <c r="I230" i="10"/>
  <c r="J230" i="10"/>
  <c r="K230" i="10"/>
  <c r="L230" i="10"/>
  <c r="M230" i="10"/>
  <c r="N230" i="10"/>
  <c r="O230" i="10"/>
  <c r="C231" i="10"/>
  <c r="D231" i="10"/>
  <c r="E231" i="10"/>
  <c r="F231" i="10"/>
  <c r="H231" i="10"/>
  <c r="I231" i="10"/>
  <c r="J231" i="10"/>
  <c r="K231" i="10"/>
  <c r="L231" i="10"/>
  <c r="M231" i="10"/>
  <c r="N231" i="10"/>
  <c r="O231" i="10"/>
  <c r="C232" i="10"/>
  <c r="D232" i="10"/>
  <c r="E232" i="10"/>
  <c r="F232" i="10"/>
  <c r="H232" i="10"/>
  <c r="I232" i="10"/>
  <c r="J232" i="10"/>
  <c r="K232" i="10"/>
  <c r="L232" i="10"/>
  <c r="M232" i="10"/>
  <c r="N232" i="10"/>
  <c r="O232" i="10"/>
  <c r="C233" i="10"/>
  <c r="D233" i="10"/>
  <c r="E233" i="10"/>
  <c r="F233" i="10"/>
  <c r="H233" i="10"/>
  <c r="I233" i="10"/>
  <c r="J233" i="10"/>
  <c r="K233" i="10"/>
  <c r="L233" i="10"/>
  <c r="M233" i="10"/>
  <c r="N233" i="10"/>
  <c r="O233" i="10"/>
  <c r="C234" i="10"/>
  <c r="D234" i="10"/>
  <c r="E234" i="10"/>
  <c r="F234" i="10"/>
  <c r="H234" i="10"/>
  <c r="I234" i="10"/>
  <c r="J234" i="10"/>
  <c r="K234" i="10"/>
  <c r="L234" i="10"/>
  <c r="M234" i="10"/>
  <c r="N234" i="10"/>
  <c r="O234" i="10"/>
  <c r="C235" i="10"/>
  <c r="D235" i="10"/>
  <c r="E235" i="10"/>
  <c r="F235" i="10"/>
  <c r="H235" i="10"/>
  <c r="I235" i="10"/>
  <c r="J235" i="10"/>
  <c r="K235" i="10"/>
  <c r="L235" i="10"/>
  <c r="M235" i="10"/>
  <c r="N235" i="10"/>
  <c r="O235" i="10"/>
  <c r="C236" i="10"/>
  <c r="D236" i="10"/>
  <c r="E236" i="10"/>
  <c r="F236" i="10"/>
  <c r="H236" i="10"/>
  <c r="I236" i="10"/>
  <c r="J236" i="10"/>
  <c r="K236" i="10"/>
  <c r="L236" i="10"/>
  <c r="M236" i="10"/>
  <c r="N236" i="10"/>
  <c r="O236" i="10"/>
  <c r="C237" i="10"/>
  <c r="D237" i="10"/>
  <c r="E237" i="10"/>
  <c r="F237" i="10"/>
  <c r="H237" i="10"/>
  <c r="I237" i="10"/>
  <c r="J237" i="10"/>
  <c r="K237" i="10"/>
  <c r="L237" i="10"/>
  <c r="M237" i="10"/>
  <c r="N237" i="10"/>
  <c r="O237" i="10"/>
  <c r="C238" i="10"/>
  <c r="D238" i="10"/>
  <c r="E238" i="10"/>
  <c r="F238" i="10"/>
  <c r="H238" i="10"/>
  <c r="I238" i="10"/>
  <c r="J238" i="10"/>
  <c r="K238" i="10"/>
  <c r="L238" i="10"/>
  <c r="M238" i="10"/>
  <c r="N238" i="10"/>
  <c r="O238" i="10"/>
  <c r="C239" i="10"/>
  <c r="D239" i="10"/>
  <c r="E239" i="10"/>
  <c r="F239" i="10"/>
  <c r="H239" i="10"/>
  <c r="I239" i="10"/>
  <c r="J239" i="10"/>
  <c r="K239" i="10"/>
  <c r="L239" i="10"/>
  <c r="M239" i="10"/>
  <c r="N239" i="10"/>
  <c r="O239" i="10"/>
  <c r="C240" i="10"/>
  <c r="D240" i="10"/>
  <c r="E240" i="10"/>
  <c r="F240" i="10"/>
  <c r="H240" i="10"/>
  <c r="I240" i="10"/>
  <c r="J240" i="10"/>
  <c r="K240" i="10"/>
  <c r="L240" i="10"/>
  <c r="M240" i="10"/>
  <c r="N240" i="10"/>
  <c r="O240" i="10"/>
  <c r="C241" i="10"/>
  <c r="D241" i="10"/>
  <c r="E241" i="10"/>
  <c r="F241" i="10"/>
  <c r="H241" i="10"/>
  <c r="I241" i="10"/>
  <c r="J241" i="10"/>
  <c r="K241" i="10"/>
  <c r="L241" i="10"/>
  <c r="M241" i="10"/>
  <c r="N241" i="10"/>
  <c r="O241" i="10"/>
  <c r="C242" i="10"/>
  <c r="D242" i="10"/>
  <c r="E242" i="10"/>
  <c r="F242" i="10"/>
  <c r="H242" i="10"/>
  <c r="I242" i="10"/>
  <c r="J242" i="10"/>
  <c r="K242" i="10"/>
  <c r="L242" i="10"/>
  <c r="M242" i="10"/>
  <c r="N242" i="10"/>
  <c r="O242" i="10"/>
  <c r="C243" i="10"/>
  <c r="D243" i="10"/>
  <c r="E243" i="10"/>
  <c r="F243" i="10"/>
  <c r="H243" i="10"/>
  <c r="I243" i="10"/>
  <c r="J243" i="10"/>
  <c r="K243" i="10"/>
  <c r="L243" i="10"/>
  <c r="M243" i="10"/>
  <c r="N243" i="10"/>
  <c r="O243" i="10"/>
  <c r="C244" i="10"/>
  <c r="D244" i="10"/>
  <c r="E244" i="10"/>
  <c r="F244" i="10"/>
  <c r="H244" i="10"/>
  <c r="I244" i="10"/>
  <c r="J244" i="10"/>
  <c r="K244" i="10"/>
  <c r="L244" i="10"/>
  <c r="M244" i="10"/>
  <c r="N244" i="10"/>
  <c r="O244" i="10"/>
  <c r="C245" i="10"/>
  <c r="D245" i="10"/>
  <c r="E245" i="10"/>
  <c r="F245" i="10"/>
  <c r="H245" i="10"/>
  <c r="I245" i="10"/>
  <c r="J245" i="10"/>
  <c r="K245" i="10"/>
  <c r="L245" i="10"/>
  <c r="M245" i="10"/>
  <c r="N245" i="10"/>
  <c r="O245" i="10"/>
  <c r="C246" i="10"/>
  <c r="D246" i="10"/>
  <c r="E246" i="10"/>
  <c r="F246" i="10"/>
  <c r="H246" i="10"/>
  <c r="I246" i="10"/>
  <c r="J246" i="10"/>
  <c r="K246" i="10"/>
  <c r="L246" i="10"/>
  <c r="M246" i="10"/>
  <c r="N246" i="10"/>
  <c r="O246" i="10"/>
  <c r="C247" i="10"/>
  <c r="D247" i="10"/>
  <c r="E247" i="10"/>
  <c r="F247" i="10"/>
  <c r="H247" i="10"/>
  <c r="I247" i="10"/>
  <c r="J247" i="10"/>
  <c r="K247" i="10"/>
  <c r="L247" i="10"/>
  <c r="M247" i="10"/>
  <c r="N247" i="10"/>
  <c r="O247" i="10"/>
  <c r="C248" i="10"/>
  <c r="D248" i="10"/>
  <c r="E248" i="10"/>
  <c r="F248" i="10"/>
  <c r="H248" i="10"/>
  <c r="I248" i="10"/>
  <c r="J248" i="10"/>
  <c r="K248" i="10"/>
  <c r="L248" i="10"/>
  <c r="M248" i="10"/>
  <c r="N248" i="10"/>
  <c r="O248" i="10"/>
  <c r="C249" i="10"/>
  <c r="D249" i="10"/>
  <c r="E249" i="10"/>
  <c r="F249" i="10"/>
  <c r="H249" i="10"/>
  <c r="I249" i="10"/>
  <c r="J249" i="10"/>
  <c r="K249" i="10"/>
  <c r="L249" i="10"/>
  <c r="M249" i="10"/>
  <c r="N249" i="10"/>
  <c r="O249" i="10"/>
  <c r="C250" i="10"/>
  <c r="D250" i="10"/>
  <c r="E250" i="10"/>
  <c r="F250" i="10"/>
  <c r="H250" i="10"/>
  <c r="I250" i="10"/>
  <c r="J250" i="10"/>
  <c r="K250" i="10"/>
  <c r="L250" i="10"/>
  <c r="M250" i="10"/>
  <c r="N250" i="10"/>
  <c r="O250" i="10"/>
  <c r="C251" i="10"/>
  <c r="D251" i="10"/>
  <c r="E251" i="10"/>
  <c r="F251" i="10"/>
  <c r="H251" i="10"/>
  <c r="I251" i="10"/>
  <c r="J251" i="10"/>
  <c r="K251" i="10"/>
  <c r="L251" i="10"/>
  <c r="M251" i="10"/>
  <c r="N251" i="10"/>
  <c r="O251" i="10"/>
  <c r="C252" i="10"/>
  <c r="D252" i="10"/>
  <c r="E252" i="10"/>
  <c r="F252" i="10"/>
  <c r="H252" i="10"/>
  <c r="I252" i="10"/>
  <c r="J252" i="10"/>
  <c r="K252" i="10"/>
  <c r="L252" i="10"/>
  <c r="M252" i="10"/>
  <c r="N252" i="10"/>
  <c r="O252" i="10"/>
  <c r="C253" i="10"/>
  <c r="D253" i="10"/>
  <c r="E253" i="10"/>
  <c r="F253" i="10"/>
  <c r="H253" i="10"/>
  <c r="I253" i="10"/>
  <c r="J253" i="10"/>
  <c r="K253" i="10"/>
  <c r="L253" i="10"/>
  <c r="M253" i="10"/>
  <c r="N253" i="10"/>
  <c r="O253" i="10"/>
  <c r="C254" i="10"/>
  <c r="D254" i="10"/>
  <c r="E254" i="10"/>
  <c r="F254" i="10"/>
  <c r="H254" i="10"/>
  <c r="I254" i="10"/>
  <c r="J254" i="10"/>
  <c r="K254" i="10"/>
  <c r="L254" i="10"/>
  <c r="M254" i="10"/>
  <c r="N254" i="10"/>
  <c r="O254" i="10"/>
  <c r="C255" i="10"/>
  <c r="D255" i="10"/>
  <c r="E255" i="10"/>
  <c r="F255" i="10"/>
  <c r="H255" i="10"/>
  <c r="I255" i="10"/>
  <c r="J255" i="10"/>
  <c r="K255" i="10"/>
  <c r="L255" i="10"/>
  <c r="M255" i="10"/>
  <c r="N255" i="10"/>
  <c r="O255" i="10"/>
  <c r="C256" i="10"/>
  <c r="D256" i="10"/>
  <c r="E256" i="10"/>
  <c r="F256" i="10"/>
  <c r="H256" i="10"/>
  <c r="I256" i="10"/>
  <c r="J256" i="10"/>
  <c r="K256" i="10"/>
  <c r="L256" i="10"/>
  <c r="M256" i="10"/>
  <c r="N256" i="10"/>
  <c r="O256" i="10"/>
  <c r="C257" i="10"/>
  <c r="D257" i="10"/>
  <c r="E257" i="10"/>
  <c r="F257" i="10"/>
  <c r="H257" i="10"/>
  <c r="I257" i="10"/>
  <c r="J257" i="10"/>
  <c r="K257" i="10"/>
  <c r="L257" i="10"/>
  <c r="M257" i="10"/>
  <c r="N257" i="10"/>
  <c r="O257" i="10"/>
  <c r="C258" i="10"/>
  <c r="D258" i="10"/>
  <c r="E258" i="10"/>
  <c r="F258" i="10"/>
  <c r="H258" i="10"/>
  <c r="I258" i="10"/>
  <c r="J258" i="10"/>
  <c r="K258" i="10"/>
  <c r="L258" i="10"/>
  <c r="M258" i="10"/>
  <c r="N258" i="10"/>
  <c r="O258" i="10"/>
  <c r="C259" i="10"/>
  <c r="D259" i="10"/>
  <c r="E259" i="10"/>
  <c r="F259" i="10"/>
  <c r="H259" i="10"/>
  <c r="I259" i="10"/>
  <c r="J259" i="10"/>
  <c r="K259" i="10"/>
  <c r="L259" i="10"/>
  <c r="M259" i="10"/>
  <c r="N259" i="10"/>
  <c r="O259" i="10"/>
  <c r="C260" i="10"/>
  <c r="D260" i="10"/>
  <c r="E260" i="10"/>
  <c r="F260" i="10"/>
  <c r="H260" i="10"/>
  <c r="I260" i="10"/>
  <c r="J260" i="10"/>
  <c r="K260" i="10"/>
  <c r="L260" i="10"/>
  <c r="M260" i="10"/>
  <c r="N260" i="10"/>
  <c r="O260" i="10"/>
  <c r="C261" i="10"/>
  <c r="D261" i="10"/>
  <c r="E261" i="10"/>
  <c r="F261" i="10"/>
  <c r="H261" i="10"/>
  <c r="I261" i="10"/>
  <c r="J261" i="10"/>
  <c r="K261" i="10"/>
  <c r="L261" i="10"/>
  <c r="M261" i="10"/>
  <c r="N261" i="10"/>
  <c r="O261" i="10"/>
  <c r="C262" i="10"/>
  <c r="D262" i="10"/>
  <c r="E262" i="10"/>
  <c r="F262" i="10"/>
  <c r="H262" i="10"/>
  <c r="I262" i="10"/>
  <c r="J262" i="10"/>
  <c r="K262" i="10"/>
  <c r="L262" i="10"/>
  <c r="M262" i="10"/>
  <c r="N262" i="10"/>
  <c r="O262" i="10"/>
  <c r="C263" i="10"/>
  <c r="D263" i="10"/>
  <c r="E263" i="10"/>
  <c r="F263" i="10"/>
  <c r="H263" i="10"/>
  <c r="I263" i="10"/>
  <c r="J263" i="10"/>
  <c r="K263" i="10"/>
  <c r="L263" i="10"/>
  <c r="M263" i="10"/>
  <c r="N263" i="10"/>
  <c r="O263" i="10"/>
  <c r="C264" i="10"/>
  <c r="D264" i="10"/>
  <c r="E264" i="10"/>
  <c r="F264" i="10"/>
  <c r="H264" i="10"/>
  <c r="I264" i="10"/>
  <c r="J264" i="10"/>
  <c r="K264" i="10"/>
  <c r="L264" i="10"/>
  <c r="M264" i="10"/>
  <c r="N264" i="10"/>
  <c r="O264" i="10"/>
  <c r="C265" i="10"/>
  <c r="D265" i="10"/>
  <c r="E265" i="10"/>
  <c r="F265" i="10"/>
  <c r="H265" i="10"/>
  <c r="I265" i="10"/>
  <c r="J265" i="10"/>
  <c r="K265" i="10"/>
  <c r="L265" i="10"/>
  <c r="M265" i="10"/>
  <c r="N265" i="10"/>
  <c r="O265" i="10"/>
  <c r="C266" i="10"/>
  <c r="D266" i="10"/>
  <c r="E266" i="10"/>
  <c r="F266" i="10"/>
  <c r="H266" i="10"/>
  <c r="I266" i="10"/>
  <c r="J266" i="10"/>
  <c r="K266" i="10"/>
  <c r="L266" i="10"/>
  <c r="M266" i="10"/>
  <c r="N266" i="10"/>
  <c r="O266" i="10"/>
  <c r="C267" i="10"/>
  <c r="D267" i="10"/>
  <c r="E267" i="10"/>
  <c r="F267" i="10"/>
  <c r="H267" i="10"/>
  <c r="I267" i="10"/>
  <c r="J267" i="10"/>
  <c r="K267" i="10"/>
  <c r="L267" i="10"/>
  <c r="M267" i="10"/>
  <c r="N267" i="10"/>
  <c r="O267" i="10"/>
  <c r="C268" i="10"/>
  <c r="D268" i="10"/>
  <c r="E268" i="10"/>
  <c r="F268" i="10"/>
  <c r="H268" i="10"/>
  <c r="I268" i="10"/>
  <c r="J268" i="10"/>
  <c r="K268" i="10"/>
  <c r="L268" i="10"/>
  <c r="M268" i="10"/>
  <c r="N268" i="10"/>
  <c r="O268" i="10"/>
  <c r="C269" i="10"/>
  <c r="D269" i="10"/>
  <c r="E269" i="10"/>
  <c r="F269" i="10"/>
  <c r="H269" i="10"/>
  <c r="I269" i="10"/>
  <c r="J269" i="10"/>
  <c r="K269" i="10"/>
  <c r="L269" i="10"/>
  <c r="M269" i="10"/>
  <c r="N269" i="10"/>
  <c r="O269" i="10"/>
  <c r="C270" i="10"/>
  <c r="D270" i="10"/>
  <c r="E270" i="10"/>
  <c r="F270" i="10"/>
  <c r="H270" i="10"/>
  <c r="I270" i="10"/>
  <c r="J270" i="10"/>
  <c r="K270" i="10"/>
  <c r="L270" i="10"/>
  <c r="M270" i="10"/>
  <c r="N270" i="10"/>
  <c r="O270" i="10"/>
  <c r="C271" i="10"/>
  <c r="D271" i="10"/>
  <c r="E271" i="10"/>
  <c r="F271" i="10"/>
  <c r="H271" i="10"/>
  <c r="I271" i="10"/>
  <c r="J271" i="10"/>
  <c r="K271" i="10"/>
  <c r="L271" i="10"/>
  <c r="M271" i="10"/>
  <c r="N271" i="10"/>
  <c r="O271" i="10"/>
  <c r="C272" i="10"/>
  <c r="D272" i="10"/>
  <c r="E272" i="10"/>
  <c r="F272" i="10"/>
  <c r="H272" i="10"/>
  <c r="I272" i="10"/>
  <c r="J272" i="10"/>
  <c r="K272" i="10"/>
  <c r="L272" i="10"/>
  <c r="M272" i="10"/>
  <c r="N272" i="10"/>
  <c r="O272" i="10"/>
  <c r="C273" i="10"/>
  <c r="D273" i="10"/>
  <c r="E273" i="10"/>
  <c r="F273" i="10"/>
  <c r="H273" i="10"/>
  <c r="I273" i="10"/>
  <c r="J273" i="10"/>
  <c r="K273" i="10"/>
  <c r="L273" i="10"/>
  <c r="M273" i="10"/>
  <c r="N273" i="10"/>
  <c r="O273" i="10"/>
  <c r="C274" i="10"/>
  <c r="D274" i="10"/>
  <c r="E274" i="10"/>
  <c r="F274" i="10"/>
  <c r="H274" i="10"/>
  <c r="I274" i="10"/>
  <c r="J274" i="10"/>
  <c r="K274" i="10"/>
  <c r="L274" i="10"/>
  <c r="M274" i="10"/>
  <c r="N274" i="10"/>
  <c r="O274" i="10"/>
  <c r="C275" i="10"/>
  <c r="D275" i="10"/>
  <c r="E275" i="10"/>
  <c r="F275" i="10"/>
  <c r="H275" i="10"/>
  <c r="I275" i="10"/>
  <c r="J275" i="10"/>
  <c r="K275" i="10"/>
  <c r="L275" i="10"/>
  <c r="M275" i="10"/>
  <c r="N275" i="10"/>
  <c r="O275" i="10"/>
  <c r="C276" i="10"/>
  <c r="D276" i="10"/>
  <c r="E276" i="10"/>
  <c r="F276" i="10"/>
  <c r="H276" i="10"/>
  <c r="I276" i="10"/>
  <c r="J276" i="10"/>
  <c r="K276" i="10"/>
  <c r="L276" i="10"/>
  <c r="M276" i="10"/>
  <c r="N276" i="10"/>
  <c r="O276" i="10"/>
  <c r="C277" i="10"/>
  <c r="D277" i="10"/>
  <c r="E277" i="10"/>
  <c r="F277" i="10"/>
  <c r="H277" i="10"/>
  <c r="I277" i="10"/>
  <c r="J277" i="10"/>
  <c r="K277" i="10"/>
  <c r="L277" i="10"/>
  <c r="M277" i="10"/>
  <c r="N277" i="10"/>
  <c r="O277" i="10"/>
  <c r="C278" i="10"/>
  <c r="D278" i="10"/>
  <c r="E278" i="10"/>
  <c r="F278" i="10"/>
  <c r="H278" i="10"/>
  <c r="I278" i="10"/>
  <c r="J278" i="10"/>
  <c r="K278" i="10"/>
  <c r="L278" i="10"/>
  <c r="M278" i="10"/>
  <c r="N278" i="10"/>
  <c r="O278" i="10"/>
  <c r="C279" i="10"/>
  <c r="D279" i="10"/>
  <c r="E279" i="10"/>
  <c r="F279" i="10"/>
  <c r="H279" i="10"/>
  <c r="I279" i="10"/>
  <c r="J279" i="10"/>
  <c r="K279" i="10"/>
  <c r="L279" i="10"/>
  <c r="M279" i="10"/>
  <c r="N279" i="10"/>
  <c r="O279" i="10"/>
  <c r="C280" i="10"/>
  <c r="D280" i="10"/>
  <c r="E280" i="10"/>
  <c r="F280" i="10"/>
  <c r="H280" i="10"/>
  <c r="I280" i="10"/>
  <c r="J280" i="10"/>
  <c r="K280" i="10"/>
  <c r="L280" i="10"/>
  <c r="M280" i="10"/>
  <c r="N280" i="10"/>
  <c r="O280" i="10"/>
  <c r="C281" i="10"/>
  <c r="D281" i="10"/>
  <c r="E281" i="10"/>
  <c r="F281" i="10"/>
  <c r="H281" i="10"/>
  <c r="I281" i="10"/>
  <c r="J281" i="10"/>
  <c r="K281" i="10"/>
  <c r="L281" i="10"/>
  <c r="M281" i="10"/>
  <c r="N281" i="10"/>
  <c r="O281" i="10"/>
  <c r="C282" i="10"/>
  <c r="D282" i="10"/>
  <c r="E282" i="10"/>
  <c r="F282" i="10"/>
  <c r="H282" i="10"/>
  <c r="I282" i="10"/>
  <c r="J282" i="10"/>
  <c r="K282" i="10"/>
  <c r="L282" i="10"/>
  <c r="M282" i="10"/>
  <c r="N282" i="10"/>
  <c r="O282" i="10"/>
  <c r="C283" i="10"/>
  <c r="D283" i="10"/>
  <c r="E283" i="10"/>
  <c r="F283" i="10"/>
  <c r="H283" i="10"/>
  <c r="I283" i="10"/>
  <c r="J283" i="10"/>
  <c r="K283" i="10"/>
  <c r="L283" i="10"/>
  <c r="M283" i="10"/>
  <c r="N283" i="10"/>
  <c r="O283" i="10"/>
  <c r="C284" i="10"/>
  <c r="D284" i="10"/>
  <c r="E284" i="10"/>
  <c r="F284" i="10"/>
  <c r="H284" i="10"/>
  <c r="I284" i="10"/>
  <c r="J284" i="10"/>
  <c r="K284" i="10"/>
  <c r="L284" i="10"/>
  <c r="M284" i="10"/>
  <c r="N284" i="10"/>
  <c r="O284" i="10"/>
  <c r="C285" i="10"/>
  <c r="D285" i="10"/>
  <c r="E285" i="10"/>
  <c r="F285" i="10"/>
  <c r="H285" i="10"/>
  <c r="I285" i="10"/>
  <c r="J285" i="10"/>
  <c r="K285" i="10"/>
  <c r="L285" i="10"/>
  <c r="M285" i="10"/>
  <c r="N285" i="10"/>
  <c r="O285" i="10"/>
  <c r="C286" i="10"/>
  <c r="D286" i="10"/>
  <c r="E286" i="10"/>
  <c r="F286" i="10"/>
  <c r="H286" i="10"/>
  <c r="I286" i="10"/>
  <c r="J286" i="10"/>
  <c r="K286" i="10"/>
  <c r="L286" i="10"/>
  <c r="M286" i="10"/>
  <c r="N286" i="10"/>
  <c r="O286" i="10"/>
  <c r="C287" i="10"/>
  <c r="D287" i="10"/>
  <c r="E287" i="10"/>
  <c r="F287" i="10"/>
  <c r="H287" i="10"/>
  <c r="I287" i="10"/>
  <c r="J287" i="10"/>
  <c r="K287" i="10"/>
  <c r="L287" i="10"/>
  <c r="M287" i="10"/>
  <c r="N287" i="10"/>
  <c r="O287" i="10"/>
  <c r="C288" i="10"/>
  <c r="D288" i="10"/>
  <c r="E288" i="10"/>
  <c r="F288" i="10"/>
  <c r="H288" i="10"/>
  <c r="I288" i="10"/>
  <c r="J288" i="10"/>
  <c r="K288" i="10"/>
  <c r="L288" i="10"/>
  <c r="M288" i="10"/>
  <c r="N288" i="10"/>
  <c r="O288" i="10"/>
  <c r="C289" i="10"/>
  <c r="D289" i="10"/>
  <c r="E289" i="10"/>
  <c r="F289" i="10"/>
  <c r="H289" i="10"/>
  <c r="I289" i="10"/>
  <c r="J289" i="10"/>
  <c r="K289" i="10"/>
  <c r="L289" i="10"/>
  <c r="M289" i="10"/>
  <c r="N289" i="10"/>
  <c r="O289" i="10"/>
  <c r="C290" i="10"/>
  <c r="D290" i="10"/>
  <c r="E290" i="10"/>
  <c r="F290" i="10"/>
  <c r="H290" i="10"/>
  <c r="I290" i="10"/>
  <c r="J290" i="10"/>
  <c r="K290" i="10"/>
  <c r="L290" i="10"/>
  <c r="M290" i="10"/>
  <c r="N290" i="10"/>
  <c r="O290" i="10"/>
  <c r="C291" i="10"/>
  <c r="D291" i="10"/>
  <c r="E291" i="10"/>
  <c r="F291" i="10"/>
  <c r="H291" i="10"/>
  <c r="I291" i="10"/>
  <c r="J291" i="10"/>
  <c r="K291" i="10"/>
  <c r="L291" i="10"/>
  <c r="M291" i="10"/>
  <c r="N291" i="10"/>
  <c r="O291" i="10"/>
  <c r="C292" i="10"/>
  <c r="D292" i="10"/>
  <c r="E292" i="10"/>
  <c r="F292" i="10"/>
  <c r="H292" i="10"/>
  <c r="I292" i="10"/>
  <c r="J292" i="10"/>
  <c r="K292" i="10"/>
  <c r="L292" i="10"/>
  <c r="M292" i="10"/>
  <c r="N292" i="10"/>
  <c r="O292" i="10"/>
  <c r="C293" i="10"/>
  <c r="D293" i="10"/>
  <c r="E293" i="10"/>
  <c r="F293" i="10"/>
  <c r="H293" i="10"/>
  <c r="I293" i="10"/>
  <c r="J293" i="10"/>
  <c r="K293" i="10"/>
  <c r="L293" i="10"/>
  <c r="M293" i="10"/>
  <c r="N293" i="10"/>
  <c r="O293" i="10"/>
  <c r="C294" i="10"/>
  <c r="D294" i="10"/>
  <c r="E294" i="10"/>
  <c r="F294" i="10"/>
  <c r="H294" i="10"/>
  <c r="I294" i="10"/>
  <c r="J294" i="10"/>
  <c r="K294" i="10"/>
  <c r="L294" i="10"/>
  <c r="M294" i="10"/>
  <c r="N294" i="10"/>
  <c r="O294" i="10"/>
  <c r="C295" i="10"/>
  <c r="D295" i="10"/>
  <c r="E295" i="10"/>
  <c r="F295" i="10"/>
  <c r="H295" i="10"/>
  <c r="I295" i="10"/>
  <c r="J295" i="10"/>
  <c r="K295" i="10"/>
  <c r="L295" i="10"/>
  <c r="M295" i="10"/>
  <c r="N295" i="10"/>
  <c r="O295" i="10"/>
  <c r="C296" i="10"/>
  <c r="D296" i="10"/>
  <c r="E296" i="10"/>
  <c r="F296" i="10"/>
  <c r="H296" i="10"/>
  <c r="I296" i="10"/>
  <c r="J296" i="10"/>
  <c r="K296" i="10"/>
  <c r="L296" i="10"/>
  <c r="M296" i="10"/>
  <c r="N296" i="10"/>
  <c r="O296" i="10"/>
  <c r="C297" i="10"/>
  <c r="D297" i="10"/>
  <c r="E297" i="10"/>
  <c r="F297" i="10"/>
  <c r="H297" i="10"/>
  <c r="I297" i="10"/>
  <c r="J297" i="10"/>
  <c r="K297" i="10"/>
  <c r="L297" i="10"/>
  <c r="M297" i="10"/>
  <c r="N297" i="10"/>
  <c r="O297" i="10"/>
  <c r="C298" i="10"/>
  <c r="D298" i="10"/>
  <c r="E298" i="10"/>
  <c r="F298" i="10"/>
  <c r="H298" i="10"/>
  <c r="I298" i="10"/>
  <c r="J298" i="10"/>
  <c r="K298" i="10"/>
  <c r="L298" i="10"/>
  <c r="M298" i="10"/>
  <c r="N298" i="10"/>
  <c r="O298" i="10"/>
  <c r="C299" i="10"/>
  <c r="D299" i="10"/>
  <c r="E299" i="10"/>
  <c r="F299" i="10"/>
  <c r="H299" i="10"/>
  <c r="I299" i="10"/>
  <c r="J299" i="10"/>
  <c r="K299" i="10"/>
  <c r="L299" i="10"/>
  <c r="M299" i="10"/>
  <c r="N299" i="10"/>
  <c r="O299" i="10"/>
  <c r="C300" i="10"/>
  <c r="D300" i="10"/>
  <c r="E300" i="10"/>
  <c r="F300" i="10"/>
  <c r="H300" i="10"/>
  <c r="I300" i="10"/>
  <c r="J300" i="10"/>
  <c r="K300" i="10"/>
  <c r="L300" i="10"/>
  <c r="M300" i="10"/>
  <c r="N300" i="10"/>
  <c r="O300" i="10"/>
  <c r="C301" i="10"/>
  <c r="D301" i="10"/>
  <c r="E301" i="10"/>
  <c r="F301" i="10"/>
  <c r="H301" i="10"/>
  <c r="I301" i="10"/>
  <c r="J301" i="10"/>
  <c r="K301" i="10"/>
  <c r="L301" i="10"/>
  <c r="M301" i="10"/>
  <c r="N301" i="10"/>
  <c r="O301" i="10"/>
  <c r="C302" i="10"/>
  <c r="D302" i="10"/>
  <c r="E302" i="10"/>
  <c r="F302" i="10"/>
  <c r="H302" i="10"/>
  <c r="I302" i="10"/>
  <c r="J302" i="10"/>
  <c r="K302" i="10"/>
  <c r="L302" i="10"/>
  <c r="M302" i="10"/>
  <c r="N302" i="10"/>
  <c r="O302" i="10"/>
  <c r="C303" i="10"/>
  <c r="D303" i="10"/>
  <c r="E303" i="10"/>
  <c r="F303" i="10"/>
  <c r="H303" i="10"/>
  <c r="I303" i="10"/>
  <c r="J303" i="10"/>
  <c r="K303" i="10"/>
  <c r="L303" i="10"/>
  <c r="M303" i="10"/>
  <c r="N303" i="10"/>
  <c r="O303" i="10"/>
  <c r="C304" i="10"/>
  <c r="D304" i="10"/>
  <c r="E304" i="10"/>
  <c r="F304" i="10"/>
  <c r="H304" i="10"/>
  <c r="I304" i="10"/>
  <c r="J304" i="10"/>
  <c r="K304" i="10"/>
  <c r="L304" i="10"/>
  <c r="M304" i="10"/>
  <c r="N304" i="10"/>
  <c r="O304" i="10"/>
  <c r="C305" i="10"/>
  <c r="D305" i="10"/>
  <c r="E305" i="10"/>
  <c r="F305" i="10"/>
  <c r="H305" i="10"/>
  <c r="I305" i="10"/>
  <c r="J305" i="10"/>
  <c r="K305" i="10"/>
  <c r="L305" i="10"/>
  <c r="M305" i="10"/>
  <c r="N305" i="10"/>
  <c r="O305" i="10"/>
  <c r="C306" i="10"/>
  <c r="D306" i="10"/>
  <c r="E306" i="10"/>
  <c r="F306" i="10"/>
  <c r="H306" i="10"/>
  <c r="I306" i="10"/>
  <c r="J306" i="10"/>
  <c r="K306" i="10"/>
  <c r="L306" i="10"/>
  <c r="M306" i="10"/>
  <c r="N306" i="10"/>
  <c r="O306" i="10"/>
  <c r="C307" i="10"/>
  <c r="D307" i="10"/>
  <c r="E307" i="10"/>
  <c r="F307" i="10"/>
  <c r="H307" i="10"/>
  <c r="I307" i="10"/>
  <c r="J307" i="10"/>
  <c r="K307" i="10"/>
  <c r="L307" i="10"/>
  <c r="M307" i="10"/>
  <c r="N307" i="10"/>
  <c r="O307" i="10"/>
  <c r="C308" i="10"/>
  <c r="D308" i="10"/>
  <c r="E308" i="10"/>
  <c r="F308" i="10"/>
  <c r="H308" i="10"/>
  <c r="I308" i="10"/>
  <c r="J308" i="10"/>
  <c r="K308" i="10"/>
  <c r="L308" i="10"/>
  <c r="M308" i="10"/>
  <c r="N308" i="10"/>
  <c r="O308" i="10"/>
  <c r="C309" i="10"/>
  <c r="D309" i="10"/>
  <c r="E309" i="10"/>
  <c r="F309" i="10"/>
  <c r="H309" i="10"/>
  <c r="I309" i="10"/>
  <c r="J309" i="10"/>
  <c r="K309" i="10"/>
  <c r="L309" i="10"/>
  <c r="M309" i="10"/>
  <c r="N309" i="10"/>
  <c r="O309" i="10"/>
  <c r="C310" i="10"/>
  <c r="D310" i="10"/>
  <c r="E310" i="10"/>
  <c r="F310" i="10"/>
  <c r="H310" i="10"/>
  <c r="I310" i="10"/>
  <c r="J310" i="10"/>
  <c r="K310" i="10"/>
  <c r="L310" i="10"/>
  <c r="M310" i="10"/>
  <c r="N310" i="10"/>
  <c r="O310" i="10"/>
  <c r="C311" i="10"/>
  <c r="D311" i="10"/>
  <c r="E311" i="10"/>
  <c r="F311" i="10"/>
  <c r="H311" i="10"/>
  <c r="I311" i="10"/>
  <c r="J311" i="10"/>
  <c r="K311" i="10"/>
  <c r="L311" i="10"/>
  <c r="M311" i="10"/>
  <c r="N311" i="10"/>
  <c r="O311" i="10"/>
  <c r="C312" i="10"/>
  <c r="D312" i="10"/>
  <c r="E312" i="10"/>
  <c r="F312" i="10"/>
  <c r="H312" i="10"/>
  <c r="I312" i="10"/>
  <c r="J312" i="10"/>
  <c r="K312" i="10"/>
  <c r="L312" i="10"/>
  <c r="M312" i="10"/>
  <c r="N312" i="10"/>
  <c r="O312" i="10"/>
  <c r="C313" i="10"/>
  <c r="D313" i="10"/>
  <c r="E313" i="10"/>
  <c r="F313" i="10"/>
  <c r="H313" i="10"/>
  <c r="I313" i="10"/>
  <c r="J313" i="10"/>
  <c r="K313" i="10"/>
  <c r="L313" i="10"/>
  <c r="M313" i="10"/>
  <c r="N313" i="10"/>
  <c r="O313" i="10"/>
  <c r="C314" i="10"/>
  <c r="D314" i="10"/>
  <c r="E314" i="10"/>
  <c r="F314" i="10"/>
  <c r="H314" i="10"/>
  <c r="I314" i="10"/>
  <c r="J314" i="10"/>
  <c r="K314" i="10"/>
  <c r="L314" i="10"/>
  <c r="M314" i="10"/>
  <c r="N314" i="10"/>
  <c r="O314" i="10"/>
  <c r="C315" i="10"/>
  <c r="D315" i="10"/>
  <c r="E315" i="10"/>
  <c r="F315" i="10"/>
  <c r="H315" i="10"/>
  <c r="I315" i="10"/>
  <c r="J315" i="10"/>
  <c r="K315" i="10"/>
  <c r="L315" i="10"/>
  <c r="M315" i="10"/>
  <c r="N315" i="10"/>
  <c r="O315" i="10"/>
  <c r="C316" i="10"/>
  <c r="D316" i="10"/>
  <c r="E316" i="10"/>
  <c r="F316" i="10"/>
  <c r="H316" i="10"/>
  <c r="I316" i="10"/>
  <c r="J316" i="10"/>
  <c r="K316" i="10"/>
  <c r="L316" i="10"/>
  <c r="M316" i="10"/>
  <c r="N316" i="10"/>
  <c r="O316" i="10"/>
  <c r="C317" i="10"/>
  <c r="D317" i="10"/>
  <c r="E317" i="10"/>
  <c r="F317" i="10"/>
  <c r="H317" i="10"/>
  <c r="I317" i="10"/>
  <c r="J317" i="10"/>
  <c r="K317" i="10"/>
  <c r="L317" i="10"/>
  <c r="M317" i="10"/>
  <c r="N317" i="10"/>
  <c r="O317" i="10"/>
  <c r="C318" i="10"/>
  <c r="D318" i="10"/>
  <c r="E318" i="10"/>
  <c r="F318" i="10"/>
  <c r="H318" i="10"/>
  <c r="I318" i="10"/>
  <c r="J318" i="10"/>
  <c r="K318" i="10"/>
  <c r="L318" i="10"/>
  <c r="M318" i="10"/>
  <c r="N318" i="10"/>
  <c r="O318" i="10"/>
  <c r="C319" i="10"/>
  <c r="D319" i="10"/>
  <c r="E319" i="10"/>
  <c r="F319" i="10"/>
  <c r="H319" i="10"/>
  <c r="I319" i="10"/>
  <c r="J319" i="10"/>
  <c r="K319" i="10"/>
  <c r="L319" i="10"/>
  <c r="M319" i="10"/>
  <c r="N319" i="10"/>
  <c r="O319" i="10"/>
  <c r="C320" i="10"/>
  <c r="D320" i="10"/>
  <c r="E320" i="10"/>
  <c r="F320" i="10"/>
  <c r="H320" i="10"/>
  <c r="I320" i="10"/>
  <c r="J320" i="10"/>
  <c r="K320" i="10"/>
  <c r="L320" i="10"/>
  <c r="M320" i="10"/>
  <c r="N320" i="10"/>
  <c r="O320" i="10"/>
  <c r="C321" i="10"/>
  <c r="D321" i="10"/>
  <c r="E321" i="10"/>
  <c r="F321" i="10"/>
  <c r="H321" i="10"/>
  <c r="I321" i="10"/>
  <c r="J321" i="10"/>
  <c r="K321" i="10"/>
  <c r="L321" i="10"/>
  <c r="M321" i="10"/>
  <c r="N321" i="10"/>
  <c r="O321" i="10"/>
  <c r="C322" i="10"/>
  <c r="D322" i="10"/>
  <c r="E322" i="10"/>
  <c r="F322" i="10"/>
  <c r="H322" i="10"/>
  <c r="I322" i="10"/>
  <c r="J322" i="10"/>
  <c r="K322" i="10"/>
  <c r="L322" i="10"/>
  <c r="M322" i="10"/>
  <c r="N322" i="10"/>
  <c r="O322" i="10"/>
  <c r="C323" i="10"/>
  <c r="D323" i="10"/>
  <c r="E323" i="10"/>
  <c r="F323" i="10"/>
  <c r="H323" i="10"/>
  <c r="I323" i="10"/>
  <c r="J323" i="10"/>
  <c r="K323" i="10"/>
  <c r="L323" i="10"/>
  <c r="M323" i="10"/>
  <c r="N323" i="10"/>
  <c r="O323" i="10"/>
  <c r="C324" i="10"/>
  <c r="D324" i="10"/>
  <c r="E324" i="10"/>
  <c r="F324" i="10"/>
  <c r="H324" i="10"/>
  <c r="I324" i="10"/>
  <c r="J324" i="10"/>
  <c r="K324" i="10"/>
  <c r="L324" i="10"/>
  <c r="M324" i="10"/>
  <c r="N324" i="10"/>
  <c r="O324" i="10"/>
  <c r="C325" i="10"/>
  <c r="D325" i="10"/>
  <c r="E325" i="10"/>
  <c r="F325" i="10"/>
  <c r="H325" i="10"/>
  <c r="I325" i="10"/>
  <c r="J325" i="10"/>
  <c r="K325" i="10"/>
  <c r="L325" i="10"/>
  <c r="M325" i="10"/>
  <c r="N325" i="10"/>
  <c r="O325" i="10"/>
  <c r="C326" i="10"/>
  <c r="D326" i="10"/>
  <c r="E326" i="10"/>
  <c r="F326" i="10"/>
  <c r="H326" i="10"/>
  <c r="I326" i="10"/>
  <c r="J326" i="10"/>
  <c r="K326" i="10"/>
  <c r="L326" i="10"/>
  <c r="M326" i="10"/>
  <c r="N326" i="10"/>
  <c r="O326" i="10"/>
  <c r="C327" i="10"/>
  <c r="D327" i="10"/>
  <c r="E327" i="10"/>
  <c r="F327" i="10"/>
  <c r="H327" i="10"/>
  <c r="I327" i="10"/>
  <c r="J327" i="10"/>
  <c r="K327" i="10"/>
  <c r="L327" i="10"/>
  <c r="M327" i="10"/>
  <c r="N327" i="10"/>
  <c r="O327" i="10"/>
  <c r="C328" i="10"/>
  <c r="D328" i="10"/>
  <c r="E328" i="10"/>
  <c r="F328" i="10"/>
  <c r="H328" i="10"/>
  <c r="I328" i="10"/>
  <c r="J328" i="10"/>
  <c r="K328" i="10"/>
  <c r="L328" i="10"/>
  <c r="M328" i="10"/>
  <c r="N328" i="10"/>
  <c r="O328" i="10"/>
  <c r="C329" i="10"/>
  <c r="D329" i="10"/>
  <c r="E329" i="10"/>
  <c r="F329" i="10"/>
  <c r="H329" i="10"/>
  <c r="I329" i="10"/>
  <c r="J329" i="10"/>
  <c r="K329" i="10"/>
  <c r="L329" i="10"/>
  <c r="M329" i="10"/>
  <c r="N329" i="10"/>
  <c r="O329" i="10"/>
  <c r="C330" i="10"/>
  <c r="D330" i="10"/>
  <c r="E330" i="10"/>
  <c r="F330" i="10"/>
  <c r="H330" i="10"/>
  <c r="I330" i="10"/>
  <c r="J330" i="10"/>
  <c r="K330" i="10"/>
  <c r="L330" i="10"/>
  <c r="M330" i="10"/>
  <c r="N330" i="10"/>
  <c r="O330" i="10"/>
  <c r="C331" i="10"/>
  <c r="D331" i="10"/>
  <c r="E331" i="10"/>
  <c r="F331" i="10"/>
  <c r="H331" i="10"/>
  <c r="I331" i="10"/>
  <c r="J331" i="10"/>
  <c r="K331" i="10"/>
  <c r="L331" i="10"/>
  <c r="M331" i="10"/>
  <c r="N331" i="10"/>
  <c r="O331" i="10"/>
  <c r="C332" i="10"/>
  <c r="D332" i="10"/>
  <c r="E332" i="10"/>
  <c r="F332" i="10"/>
  <c r="H332" i="10"/>
  <c r="I332" i="10"/>
  <c r="J332" i="10"/>
  <c r="K332" i="10"/>
  <c r="L332" i="10"/>
  <c r="M332" i="10"/>
  <c r="N332" i="10"/>
  <c r="O332" i="10"/>
  <c r="C333" i="10"/>
  <c r="D333" i="10"/>
  <c r="E333" i="10"/>
  <c r="F333" i="10"/>
  <c r="H333" i="10"/>
  <c r="I333" i="10"/>
  <c r="J333" i="10"/>
  <c r="K333" i="10"/>
  <c r="L333" i="10"/>
  <c r="M333" i="10"/>
  <c r="N333" i="10"/>
  <c r="O333" i="10"/>
  <c r="C334" i="10"/>
  <c r="D334" i="10"/>
  <c r="E334" i="10"/>
  <c r="F334" i="10"/>
  <c r="H334" i="10"/>
  <c r="I334" i="10"/>
  <c r="J334" i="10"/>
  <c r="K334" i="10"/>
  <c r="L334" i="10"/>
  <c r="M334" i="10"/>
  <c r="N334" i="10"/>
  <c r="O334" i="10"/>
  <c r="C335" i="10"/>
  <c r="D335" i="10"/>
  <c r="E335" i="10"/>
  <c r="F335" i="10"/>
  <c r="H335" i="10"/>
  <c r="I335" i="10"/>
  <c r="J335" i="10"/>
  <c r="K335" i="10"/>
  <c r="L335" i="10"/>
  <c r="M335" i="10"/>
  <c r="N335" i="10"/>
  <c r="O335" i="10"/>
  <c r="C336" i="10"/>
  <c r="D336" i="10"/>
  <c r="E336" i="10"/>
  <c r="F336" i="10"/>
  <c r="H336" i="10"/>
  <c r="I336" i="10"/>
  <c r="J336" i="10"/>
  <c r="K336" i="10"/>
  <c r="L336" i="10"/>
  <c r="M336" i="10"/>
  <c r="N336" i="10"/>
  <c r="O336" i="10"/>
  <c r="C337" i="10"/>
  <c r="D337" i="10"/>
  <c r="E337" i="10"/>
  <c r="F337" i="10"/>
  <c r="H337" i="10"/>
  <c r="I337" i="10"/>
  <c r="J337" i="10"/>
  <c r="K337" i="10"/>
  <c r="L337" i="10"/>
  <c r="M337" i="10"/>
  <c r="N337" i="10"/>
  <c r="O337" i="10"/>
  <c r="C338" i="10"/>
  <c r="D338" i="10"/>
  <c r="E338" i="10"/>
  <c r="F338" i="10"/>
  <c r="H338" i="10"/>
  <c r="I338" i="10"/>
  <c r="J338" i="10"/>
  <c r="K338" i="10"/>
  <c r="L338" i="10"/>
  <c r="M338" i="10"/>
  <c r="N338" i="10"/>
  <c r="O338" i="10"/>
  <c r="C339" i="10"/>
  <c r="D339" i="10"/>
  <c r="E339" i="10"/>
  <c r="F339" i="10"/>
  <c r="H339" i="10"/>
  <c r="I339" i="10"/>
  <c r="J339" i="10"/>
  <c r="K339" i="10"/>
  <c r="L339" i="10"/>
  <c r="M339" i="10"/>
  <c r="N339" i="10"/>
  <c r="O339" i="10"/>
  <c r="C340" i="10"/>
  <c r="D340" i="10"/>
  <c r="E340" i="10"/>
  <c r="F340" i="10"/>
  <c r="H340" i="10"/>
  <c r="I340" i="10"/>
  <c r="J340" i="10"/>
  <c r="K340" i="10"/>
  <c r="L340" i="10"/>
  <c r="M340" i="10"/>
  <c r="N340" i="10"/>
  <c r="O340" i="10"/>
  <c r="C341" i="10"/>
  <c r="D341" i="10"/>
  <c r="E341" i="10"/>
  <c r="F341" i="10"/>
  <c r="H341" i="10"/>
  <c r="I341" i="10"/>
  <c r="J341" i="10"/>
  <c r="K341" i="10"/>
  <c r="L341" i="10"/>
  <c r="M341" i="10"/>
  <c r="N341" i="10"/>
  <c r="O341" i="10"/>
  <c r="C342" i="10"/>
  <c r="D342" i="10"/>
  <c r="E342" i="10"/>
  <c r="F342" i="10"/>
  <c r="H342" i="10"/>
  <c r="I342" i="10"/>
  <c r="J342" i="10"/>
  <c r="K342" i="10"/>
  <c r="L342" i="10"/>
  <c r="M342" i="10"/>
  <c r="N342" i="10"/>
  <c r="O342" i="10"/>
  <c r="C343" i="10"/>
  <c r="D343" i="10"/>
  <c r="E343" i="10"/>
  <c r="F343" i="10"/>
  <c r="H343" i="10"/>
  <c r="I343" i="10"/>
  <c r="J343" i="10"/>
  <c r="K343" i="10"/>
  <c r="L343" i="10"/>
  <c r="M343" i="10"/>
  <c r="N343" i="10"/>
  <c r="O343" i="10"/>
  <c r="C344" i="10"/>
  <c r="D344" i="10"/>
  <c r="E344" i="10"/>
  <c r="F344" i="10"/>
  <c r="H344" i="10"/>
  <c r="I344" i="10"/>
  <c r="J344" i="10"/>
  <c r="K344" i="10"/>
  <c r="L344" i="10"/>
  <c r="M344" i="10"/>
  <c r="N344" i="10"/>
  <c r="O344" i="10"/>
  <c r="C345" i="10"/>
  <c r="D345" i="10"/>
  <c r="E345" i="10"/>
  <c r="F345" i="10"/>
  <c r="H345" i="10"/>
  <c r="I345" i="10"/>
  <c r="J345" i="10"/>
  <c r="K345" i="10"/>
  <c r="L345" i="10"/>
  <c r="M345" i="10"/>
  <c r="N345" i="10"/>
  <c r="O345" i="10"/>
  <c r="C346" i="10"/>
  <c r="D346" i="10"/>
  <c r="E346" i="10"/>
  <c r="F346" i="10"/>
  <c r="H346" i="10"/>
  <c r="I346" i="10"/>
  <c r="J346" i="10"/>
  <c r="K346" i="10"/>
  <c r="L346" i="10"/>
  <c r="M346" i="10"/>
  <c r="N346" i="10"/>
  <c r="O346" i="10"/>
  <c r="C347" i="10"/>
  <c r="D347" i="10"/>
  <c r="E347" i="10"/>
  <c r="F347" i="10"/>
  <c r="H347" i="10"/>
  <c r="I347" i="10"/>
  <c r="J347" i="10"/>
  <c r="K347" i="10"/>
  <c r="L347" i="10"/>
  <c r="M347" i="10"/>
  <c r="N347" i="10"/>
  <c r="O347" i="10"/>
  <c r="C348" i="10"/>
  <c r="D348" i="10"/>
  <c r="E348" i="10"/>
  <c r="F348" i="10"/>
  <c r="H348" i="10"/>
  <c r="I348" i="10"/>
  <c r="J348" i="10"/>
  <c r="K348" i="10"/>
  <c r="L348" i="10"/>
  <c r="M348" i="10"/>
  <c r="N348" i="10"/>
  <c r="O348" i="10"/>
  <c r="C349" i="10"/>
  <c r="D349" i="10"/>
  <c r="E349" i="10"/>
  <c r="F349" i="10"/>
  <c r="H349" i="10"/>
  <c r="I349" i="10"/>
  <c r="J349" i="10"/>
  <c r="K349" i="10"/>
  <c r="L349" i="10"/>
  <c r="M349" i="10"/>
  <c r="N349" i="10"/>
  <c r="O349" i="10"/>
  <c r="C350" i="10"/>
  <c r="D350" i="10"/>
  <c r="E350" i="10"/>
  <c r="F350" i="10"/>
  <c r="H350" i="10"/>
  <c r="I350" i="10"/>
  <c r="J350" i="10"/>
  <c r="K350" i="10"/>
  <c r="L350" i="10"/>
  <c r="M350" i="10"/>
  <c r="N350" i="10"/>
  <c r="O350" i="10"/>
  <c r="C351" i="10"/>
  <c r="D351" i="10"/>
  <c r="E351" i="10"/>
  <c r="F351" i="10"/>
  <c r="H351" i="10"/>
  <c r="I351" i="10"/>
  <c r="J351" i="10"/>
  <c r="K351" i="10"/>
  <c r="L351" i="10"/>
  <c r="M351" i="10"/>
  <c r="N351" i="10"/>
  <c r="O351" i="10"/>
  <c r="C352" i="10"/>
  <c r="D352" i="10"/>
  <c r="E352" i="10"/>
  <c r="F352" i="10"/>
  <c r="H352" i="10"/>
  <c r="I352" i="10"/>
  <c r="J352" i="10"/>
  <c r="K352" i="10"/>
  <c r="L352" i="10"/>
  <c r="M352" i="10"/>
  <c r="N352" i="10"/>
  <c r="O352" i="10"/>
  <c r="C353" i="10"/>
  <c r="D353" i="10"/>
  <c r="E353" i="10"/>
  <c r="F353" i="10"/>
  <c r="H353" i="10"/>
  <c r="I353" i="10"/>
  <c r="J353" i="10"/>
  <c r="K353" i="10"/>
  <c r="L353" i="10"/>
  <c r="M353" i="10"/>
  <c r="N353" i="10"/>
  <c r="O353" i="10"/>
  <c r="C354" i="10"/>
  <c r="D354" i="10"/>
  <c r="E354" i="10"/>
  <c r="F354" i="10"/>
  <c r="H354" i="10"/>
  <c r="I354" i="10"/>
  <c r="J354" i="10"/>
  <c r="K354" i="10"/>
  <c r="L354" i="10"/>
  <c r="M354" i="10"/>
  <c r="N354" i="10"/>
  <c r="O354" i="10"/>
  <c r="C355" i="10"/>
  <c r="D355" i="10"/>
  <c r="E355" i="10"/>
  <c r="F355" i="10"/>
  <c r="H355" i="10"/>
  <c r="I355" i="10"/>
  <c r="J355" i="10"/>
  <c r="K355" i="10"/>
  <c r="L355" i="10"/>
  <c r="M355" i="10"/>
  <c r="N355" i="10"/>
  <c r="O355" i="10"/>
  <c r="C356" i="10"/>
  <c r="D356" i="10"/>
  <c r="E356" i="10"/>
  <c r="F356" i="10"/>
  <c r="H356" i="10"/>
  <c r="I356" i="10"/>
  <c r="J356" i="10"/>
  <c r="K356" i="10"/>
  <c r="L356" i="10"/>
  <c r="M356" i="10"/>
  <c r="N356" i="10"/>
  <c r="O356" i="10"/>
  <c r="C357" i="10"/>
  <c r="D357" i="10"/>
  <c r="E357" i="10"/>
  <c r="F357" i="10"/>
  <c r="H357" i="10"/>
  <c r="I357" i="10"/>
  <c r="J357" i="10"/>
  <c r="K357" i="10"/>
  <c r="L357" i="10"/>
  <c r="M357" i="10"/>
  <c r="N357" i="10"/>
  <c r="O357" i="10"/>
  <c r="C358" i="10"/>
  <c r="D358" i="10"/>
  <c r="E358" i="10"/>
  <c r="F358" i="10"/>
  <c r="H358" i="10"/>
  <c r="I358" i="10"/>
  <c r="J358" i="10"/>
  <c r="K358" i="10"/>
  <c r="L358" i="10"/>
  <c r="M358" i="10"/>
  <c r="N358" i="10"/>
  <c r="O358" i="10"/>
  <c r="C359" i="10"/>
  <c r="D359" i="10"/>
  <c r="E359" i="10"/>
  <c r="F359" i="10"/>
  <c r="H359" i="10"/>
  <c r="I359" i="10"/>
  <c r="J359" i="10"/>
  <c r="K359" i="10"/>
  <c r="L359" i="10"/>
  <c r="M359" i="10"/>
  <c r="N359" i="10"/>
  <c r="O359" i="10"/>
  <c r="C360" i="10"/>
  <c r="D360" i="10"/>
  <c r="E360" i="10"/>
  <c r="F360" i="10"/>
  <c r="H360" i="10"/>
  <c r="I360" i="10"/>
  <c r="J360" i="10"/>
  <c r="K360" i="10"/>
  <c r="L360" i="10"/>
  <c r="M360" i="10"/>
  <c r="N360" i="10"/>
  <c r="O360" i="10"/>
  <c r="C361" i="10"/>
  <c r="D361" i="10"/>
  <c r="E361" i="10"/>
  <c r="F361" i="10"/>
  <c r="H361" i="10"/>
  <c r="I361" i="10"/>
  <c r="J361" i="10"/>
  <c r="K361" i="10"/>
  <c r="L361" i="10"/>
  <c r="M361" i="10"/>
  <c r="N361" i="10"/>
  <c r="O361" i="10"/>
  <c r="C362" i="10"/>
  <c r="D362" i="10"/>
  <c r="E362" i="10"/>
  <c r="F362" i="10"/>
  <c r="H362" i="10"/>
  <c r="I362" i="10"/>
  <c r="J362" i="10"/>
  <c r="K362" i="10"/>
  <c r="L362" i="10"/>
  <c r="M362" i="10"/>
  <c r="N362" i="10"/>
  <c r="O362" i="10"/>
  <c r="C363" i="10"/>
  <c r="D363" i="10"/>
  <c r="E363" i="10"/>
  <c r="F363" i="10"/>
  <c r="H363" i="10"/>
  <c r="I363" i="10"/>
  <c r="J363" i="10"/>
  <c r="K363" i="10"/>
  <c r="L363" i="10"/>
  <c r="M363" i="10"/>
  <c r="N363" i="10"/>
  <c r="O363" i="10"/>
  <c r="C364" i="10"/>
  <c r="D364" i="10"/>
  <c r="E364" i="10"/>
  <c r="F364" i="10"/>
  <c r="H364" i="10"/>
  <c r="I364" i="10"/>
  <c r="J364" i="10"/>
  <c r="K364" i="10"/>
  <c r="L364" i="10"/>
  <c r="M364" i="10"/>
  <c r="N364" i="10"/>
  <c r="O364" i="10"/>
  <c r="C365" i="10"/>
  <c r="D365" i="10"/>
  <c r="E365" i="10"/>
  <c r="F365" i="10"/>
  <c r="H365" i="10"/>
  <c r="I365" i="10"/>
  <c r="J365" i="10"/>
  <c r="K365" i="10"/>
  <c r="L365" i="10"/>
  <c r="M365" i="10"/>
  <c r="N365" i="10"/>
  <c r="O365" i="10"/>
  <c r="C366" i="10"/>
  <c r="D366" i="10"/>
  <c r="E366" i="10"/>
  <c r="F366" i="10"/>
  <c r="H366" i="10"/>
  <c r="I366" i="10"/>
  <c r="J366" i="10"/>
  <c r="K366" i="10"/>
  <c r="L366" i="10"/>
  <c r="M366" i="10"/>
  <c r="N366" i="10"/>
  <c r="O366" i="10"/>
  <c r="C367" i="10"/>
  <c r="D367" i="10"/>
  <c r="E367" i="10"/>
  <c r="F367" i="10"/>
  <c r="H367" i="10"/>
  <c r="I367" i="10"/>
  <c r="J367" i="10"/>
  <c r="K367" i="10"/>
  <c r="L367" i="10"/>
  <c r="M367" i="10"/>
  <c r="N367" i="10"/>
  <c r="O367" i="10"/>
  <c r="C368" i="10"/>
  <c r="D368" i="10"/>
  <c r="E368" i="10"/>
  <c r="F368" i="10"/>
  <c r="H368" i="10"/>
  <c r="I368" i="10"/>
  <c r="J368" i="10"/>
  <c r="K368" i="10"/>
  <c r="L368" i="10"/>
  <c r="M368" i="10"/>
  <c r="N368" i="10"/>
  <c r="O368" i="10"/>
  <c r="C369" i="10"/>
  <c r="D369" i="10"/>
  <c r="E369" i="10"/>
  <c r="F369" i="10"/>
  <c r="H369" i="10"/>
  <c r="I369" i="10"/>
  <c r="J369" i="10"/>
  <c r="K369" i="10"/>
  <c r="L369" i="10"/>
  <c r="M369" i="10"/>
  <c r="N369" i="10"/>
  <c r="O369" i="10"/>
  <c r="C370" i="10"/>
  <c r="D370" i="10"/>
  <c r="E370" i="10"/>
  <c r="F370" i="10"/>
  <c r="H370" i="10"/>
  <c r="I370" i="10"/>
  <c r="J370" i="10"/>
  <c r="K370" i="10"/>
  <c r="L370" i="10"/>
  <c r="M370" i="10"/>
  <c r="N370" i="10"/>
  <c r="O370" i="10"/>
  <c r="C371" i="10"/>
  <c r="D371" i="10"/>
  <c r="E371" i="10"/>
  <c r="F371" i="10"/>
  <c r="H371" i="10"/>
  <c r="I371" i="10"/>
  <c r="J371" i="10"/>
  <c r="K371" i="10"/>
  <c r="L371" i="10"/>
  <c r="M371" i="10"/>
  <c r="N371" i="10"/>
  <c r="O371" i="10"/>
  <c r="C372" i="10"/>
  <c r="D372" i="10"/>
  <c r="E372" i="10"/>
  <c r="F372" i="10"/>
  <c r="H372" i="10"/>
  <c r="I372" i="10"/>
  <c r="J372" i="10"/>
  <c r="K372" i="10"/>
  <c r="L372" i="10"/>
  <c r="M372" i="10"/>
  <c r="N372" i="10"/>
  <c r="O372" i="10"/>
  <c r="C373" i="10"/>
  <c r="D373" i="10"/>
  <c r="E373" i="10"/>
  <c r="F373" i="10"/>
  <c r="H373" i="10"/>
  <c r="I373" i="10"/>
  <c r="J373" i="10"/>
  <c r="K373" i="10"/>
  <c r="L373" i="10"/>
  <c r="M373" i="10"/>
  <c r="N373" i="10"/>
  <c r="O373" i="10"/>
  <c r="C374" i="10"/>
  <c r="D374" i="10"/>
  <c r="E374" i="10"/>
  <c r="F374" i="10"/>
  <c r="H374" i="10"/>
  <c r="I374" i="10"/>
  <c r="J374" i="10"/>
  <c r="K374" i="10"/>
  <c r="L374" i="10"/>
  <c r="M374" i="10"/>
  <c r="N374" i="10"/>
  <c r="O374" i="10"/>
  <c r="C375" i="10"/>
  <c r="D375" i="10"/>
  <c r="E375" i="10"/>
  <c r="F375" i="10"/>
  <c r="H375" i="10"/>
  <c r="I375" i="10"/>
  <c r="J375" i="10"/>
  <c r="K375" i="10"/>
  <c r="L375" i="10"/>
  <c r="M375" i="10"/>
  <c r="N375" i="10"/>
  <c r="O375" i="10"/>
  <c r="C376" i="10"/>
  <c r="D376" i="10"/>
  <c r="E376" i="10"/>
  <c r="F376" i="10"/>
  <c r="H376" i="10"/>
  <c r="I376" i="10"/>
  <c r="J376" i="10"/>
  <c r="K376" i="10"/>
  <c r="L376" i="10"/>
  <c r="M376" i="10"/>
  <c r="N376" i="10"/>
  <c r="O376" i="10"/>
  <c r="C377" i="10"/>
  <c r="D377" i="10"/>
  <c r="E377" i="10"/>
  <c r="F377" i="10"/>
  <c r="H377" i="10"/>
  <c r="I377" i="10"/>
  <c r="J377" i="10"/>
  <c r="K377" i="10"/>
  <c r="L377" i="10"/>
  <c r="M377" i="10"/>
  <c r="N377" i="10"/>
  <c r="O377" i="10"/>
  <c r="C378" i="10"/>
  <c r="D378" i="10"/>
  <c r="E378" i="10"/>
  <c r="F378" i="10"/>
  <c r="H378" i="10"/>
  <c r="I378" i="10"/>
  <c r="J378" i="10"/>
  <c r="K378" i="10"/>
  <c r="L378" i="10"/>
  <c r="M378" i="10"/>
  <c r="N378" i="10"/>
  <c r="O378" i="10"/>
  <c r="C379" i="10"/>
  <c r="D379" i="10"/>
  <c r="E379" i="10"/>
  <c r="F379" i="10"/>
  <c r="H379" i="10"/>
  <c r="I379" i="10"/>
  <c r="J379" i="10"/>
  <c r="K379" i="10"/>
  <c r="L379" i="10"/>
  <c r="M379" i="10"/>
  <c r="N379" i="10"/>
  <c r="O379" i="10"/>
  <c r="C380" i="10"/>
  <c r="D380" i="10"/>
  <c r="E380" i="10"/>
  <c r="F380" i="10"/>
  <c r="H380" i="10"/>
  <c r="I380" i="10"/>
  <c r="J380" i="10"/>
  <c r="K380" i="10"/>
  <c r="L380" i="10"/>
  <c r="M380" i="10"/>
  <c r="N380" i="10"/>
  <c r="O380" i="10"/>
  <c r="C381" i="10"/>
  <c r="D381" i="10"/>
  <c r="E381" i="10"/>
  <c r="F381" i="10"/>
  <c r="H381" i="10"/>
  <c r="I381" i="10"/>
  <c r="J381" i="10"/>
  <c r="K381" i="10"/>
  <c r="L381" i="10"/>
  <c r="M381" i="10"/>
  <c r="N381" i="10"/>
  <c r="O381" i="10"/>
  <c r="C382" i="10"/>
  <c r="D382" i="10"/>
  <c r="E382" i="10"/>
  <c r="F382" i="10"/>
  <c r="H382" i="10"/>
  <c r="I382" i="10"/>
  <c r="J382" i="10"/>
  <c r="K382" i="10"/>
  <c r="L382" i="10"/>
  <c r="M382" i="10"/>
  <c r="N382" i="10"/>
  <c r="O382" i="10"/>
  <c r="C383" i="10"/>
  <c r="D383" i="10"/>
  <c r="E383" i="10"/>
  <c r="F383" i="10"/>
  <c r="H383" i="10"/>
  <c r="I383" i="10"/>
  <c r="J383" i="10"/>
  <c r="K383" i="10"/>
  <c r="L383" i="10"/>
  <c r="M383" i="10"/>
  <c r="N383" i="10"/>
  <c r="O383" i="10"/>
  <c r="C384" i="10"/>
  <c r="D384" i="10"/>
  <c r="E384" i="10"/>
  <c r="F384" i="10"/>
  <c r="H384" i="10"/>
  <c r="I384" i="10"/>
  <c r="J384" i="10"/>
  <c r="K384" i="10"/>
  <c r="L384" i="10"/>
  <c r="M384" i="10"/>
  <c r="N384" i="10"/>
  <c r="O384" i="10"/>
  <c r="C385" i="10"/>
  <c r="D385" i="10"/>
  <c r="E385" i="10"/>
  <c r="F385" i="10"/>
  <c r="H385" i="10"/>
  <c r="I385" i="10"/>
  <c r="J385" i="10"/>
  <c r="K385" i="10"/>
  <c r="L385" i="10"/>
  <c r="M385" i="10"/>
  <c r="N385" i="10"/>
  <c r="O385" i="10"/>
  <c r="C386" i="10"/>
  <c r="D386" i="10"/>
  <c r="E386" i="10"/>
  <c r="F386" i="10"/>
  <c r="H386" i="10"/>
  <c r="I386" i="10"/>
  <c r="J386" i="10"/>
  <c r="K386" i="10"/>
  <c r="L386" i="10"/>
  <c r="M386" i="10"/>
  <c r="N386" i="10"/>
  <c r="O386" i="10"/>
  <c r="C387" i="10"/>
  <c r="D387" i="10"/>
  <c r="E387" i="10"/>
  <c r="F387" i="10"/>
  <c r="H387" i="10"/>
  <c r="I387" i="10"/>
  <c r="J387" i="10"/>
  <c r="K387" i="10"/>
  <c r="L387" i="10"/>
  <c r="M387" i="10"/>
  <c r="N387" i="10"/>
  <c r="O387" i="10"/>
  <c r="C388" i="10"/>
  <c r="D388" i="10"/>
  <c r="E388" i="10"/>
  <c r="F388" i="10"/>
  <c r="H388" i="10"/>
  <c r="I388" i="10"/>
  <c r="J388" i="10"/>
  <c r="K388" i="10"/>
  <c r="L388" i="10"/>
  <c r="M388" i="10"/>
  <c r="N388" i="10"/>
  <c r="O388" i="10"/>
  <c r="C389" i="10"/>
  <c r="D389" i="10"/>
  <c r="E389" i="10"/>
  <c r="F389" i="10"/>
  <c r="H389" i="10"/>
  <c r="I389" i="10"/>
  <c r="J389" i="10"/>
  <c r="K389" i="10"/>
  <c r="L389" i="10"/>
  <c r="M389" i="10"/>
  <c r="N389" i="10"/>
  <c r="O389" i="10"/>
  <c r="C390" i="10"/>
  <c r="D390" i="10"/>
  <c r="E390" i="10"/>
  <c r="F390" i="10"/>
  <c r="H390" i="10"/>
  <c r="I390" i="10"/>
  <c r="J390" i="10"/>
  <c r="K390" i="10"/>
  <c r="L390" i="10"/>
  <c r="M390" i="10"/>
  <c r="N390" i="10"/>
  <c r="O390" i="10"/>
  <c r="C391" i="10"/>
  <c r="D391" i="10"/>
  <c r="E391" i="10"/>
  <c r="F391" i="10"/>
  <c r="H391" i="10"/>
  <c r="I391" i="10"/>
  <c r="J391" i="10"/>
  <c r="K391" i="10"/>
  <c r="L391" i="10"/>
  <c r="M391" i="10"/>
  <c r="N391" i="10"/>
  <c r="O391" i="10"/>
  <c r="C392" i="10"/>
  <c r="D392" i="10"/>
  <c r="E392" i="10"/>
  <c r="F392" i="10"/>
  <c r="H392" i="10"/>
  <c r="I392" i="10"/>
  <c r="J392" i="10"/>
  <c r="K392" i="10"/>
  <c r="L392" i="10"/>
  <c r="M392" i="10"/>
  <c r="N392" i="10"/>
  <c r="O392" i="10"/>
  <c r="C393" i="10"/>
  <c r="D393" i="10"/>
  <c r="E393" i="10"/>
  <c r="F393" i="10"/>
  <c r="H393" i="10"/>
  <c r="I393" i="10"/>
  <c r="J393" i="10"/>
  <c r="K393" i="10"/>
  <c r="L393" i="10"/>
  <c r="M393" i="10"/>
  <c r="N393" i="10"/>
  <c r="O393" i="10"/>
  <c r="C394" i="10"/>
  <c r="D394" i="10"/>
  <c r="E394" i="10"/>
  <c r="F394" i="10"/>
  <c r="H394" i="10"/>
  <c r="I394" i="10"/>
  <c r="J394" i="10"/>
  <c r="K394" i="10"/>
  <c r="L394" i="10"/>
  <c r="M394" i="10"/>
  <c r="N394" i="10"/>
  <c r="O394" i="10"/>
  <c r="C395" i="10"/>
  <c r="D395" i="10"/>
  <c r="E395" i="10"/>
  <c r="F395" i="10"/>
  <c r="H395" i="10"/>
  <c r="I395" i="10"/>
  <c r="J395" i="10"/>
  <c r="K395" i="10"/>
  <c r="L395" i="10"/>
  <c r="M395" i="10"/>
  <c r="N395" i="10"/>
  <c r="O395" i="10"/>
  <c r="C396" i="10"/>
  <c r="D396" i="10"/>
  <c r="E396" i="10"/>
  <c r="F396" i="10"/>
  <c r="H396" i="10"/>
  <c r="I396" i="10"/>
  <c r="J396" i="10"/>
  <c r="K396" i="10"/>
  <c r="L396" i="10"/>
  <c r="M396" i="10"/>
  <c r="N396" i="10"/>
  <c r="O396" i="10"/>
  <c r="C397" i="10"/>
  <c r="D397" i="10"/>
  <c r="E397" i="10"/>
  <c r="F397" i="10"/>
  <c r="H397" i="10"/>
  <c r="I397" i="10"/>
  <c r="J397" i="10"/>
  <c r="K397" i="10"/>
  <c r="L397" i="10"/>
  <c r="M397" i="10"/>
  <c r="N397" i="10"/>
  <c r="O397" i="10"/>
  <c r="C398" i="10"/>
  <c r="D398" i="10"/>
  <c r="E398" i="10"/>
  <c r="F398" i="10"/>
  <c r="H398" i="10"/>
  <c r="I398" i="10"/>
  <c r="J398" i="10"/>
  <c r="K398" i="10"/>
  <c r="L398" i="10"/>
  <c r="M398" i="10"/>
  <c r="N398" i="10"/>
  <c r="O398" i="10"/>
  <c r="C399" i="10"/>
  <c r="D399" i="10"/>
  <c r="E399" i="10"/>
  <c r="F399" i="10"/>
  <c r="H399" i="10"/>
  <c r="I399" i="10"/>
  <c r="J399" i="10"/>
  <c r="K399" i="10"/>
  <c r="L399" i="10"/>
  <c r="M399" i="10"/>
  <c r="N399" i="10"/>
  <c r="O399" i="10"/>
  <c r="C400" i="10"/>
  <c r="D400" i="10"/>
  <c r="E400" i="10"/>
  <c r="F400" i="10"/>
  <c r="H400" i="10"/>
  <c r="I400" i="10"/>
  <c r="J400" i="10"/>
  <c r="K400" i="10"/>
  <c r="L400" i="10"/>
  <c r="M400" i="10"/>
  <c r="N400" i="10"/>
  <c r="O400" i="10"/>
  <c r="C401" i="10"/>
  <c r="D401" i="10"/>
  <c r="E401" i="10"/>
  <c r="F401" i="10"/>
  <c r="H401" i="10"/>
  <c r="I401" i="10"/>
  <c r="J401" i="10"/>
  <c r="K401" i="10"/>
  <c r="L401" i="10"/>
  <c r="M401" i="10"/>
  <c r="N401" i="10"/>
  <c r="O401" i="10"/>
  <c r="C402" i="10"/>
  <c r="D402" i="10"/>
  <c r="E402" i="10"/>
  <c r="F402" i="10"/>
  <c r="H402" i="10"/>
  <c r="I402" i="10"/>
  <c r="J402" i="10"/>
  <c r="K402" i="10"/>
  <c r="L402" i="10"/>
  <c r="M402" i="10"/>
  <c r="N402" i="10"/>
  <c r="O402" i="10"/>
  <c r="C403" i="10"/>
  <c r="D403" i="10"/>
  <c r="E403" i="10"/>
  <c r="F403" i="10"/>
  <c r="H403" i="10"/>
  <c r="I403" i="10"/>
  <c r="J403" i="10"/>
  <c r="K403" i="10"/>
  <c r="L403" i="10"/>
  <c r="M403" i="10"/>
  <c r="N403" i="10"/>
  <c r="O403" i="10"/>
  <c r="C404" i="10"/>
  <c r="D404" i="10"/>
  <c r="E404" i="10"/>
  <c r="F404" i="10"/>
  <c r="H404" i="10"/>
  <c r="I404" i="10"/>
  <c r="J404" i="10"/>
  <c r="K404" i="10"/>
  <c r="L404" i="10"/>
  <c r="M404" i="10"/>
  <c r="N404" i="10"/>
  <c r="O404" i="10"/>
  <c r="C405" i="10"/>
  <c r="D405" i="10"/>
  <c r="E405" i="10"/>
  <c r="F405" i="10"/>
  <c r="H405" i="10"/>
  <c r="I405" i="10"/>
  <c r="J405" i="10"/>
  <c r="K405" i="10"/>
  <c r="L405" i="10"/>
  <c r="M405" i="10"/>
  <c r="N405" i="10"/>
  <c r="O405" i="10"/>
  <c r="C406" i="10"/>
  <c r="D406" i="10"/>
  <c r="E406" i="10"/>
  <c r="F406" i="10"/>
  <c r="H406" i="10"/>
  <c r="I406" i="10"/>
  <c r="J406" i="10"/>
  <c r="K406" i="10"/>
  <c r="L406" i="10"/>
  <c r="M406" i="10"/>
  <c r="N406" i="10"/>
  <c r="O406" i="10"/>
  <c r="C407" i="10"/>
  <c r="D407" i="10"/>
  <c r="E407" i="10"/>
  <c r="F407" i="10"/>
  <c r="H407" i="10"/>
  <c r="I407" i="10"/>
  <c r="J407" i="10"/>
  <c r="K407" i="10"/>
  <c r="L407" i="10"/>
  <c r="M407" i="10"/>
  <c r="N407" i="10"/>
  <c r="O407" i="10"/>
  <c r="C408" i="10"/>
  <c r="D408" i="10"/>
  <c r="E408" i="10"/>
  <c r="F408" i="10"/>
  <c r="H408" i="10"/>
  <c r="I408" i="10"/>
  <c r="J408" i="10"/>
  <c r="K408" i="10"/>
  <c r="L408" i="10"/>
  <c r="M408" i="10"/>
  <c r="N408" i="10"/>
  <c r="O408" i="10"/>
  <c r="C409" i="10"/>
  <c r="D409" i="10"/>
  <c r="E409" i="10"/>
  <c r="F409" i="10"/>
  <c r="H409" i="10"/>
  <c r="I409" i="10"/>
  <c r="J409" i="10"/>
  <c r="K409" i="10"/>
  <c r="L409" i="10"/>
  <c r="M409" i="10"/>
  <c r="N409" i="10"/>
  <c r="O409" i="10"/>
  <c r="C410" i="10"/>
  <c r="D410" i="10"/>
  <c r="E410" i="10"/>
  <c r="F410" i="10"/>
  <c r="H410" i="10"/>
  <c r="I410" i="10"/>
  <c r="J410" i="10"/>
  <c r="K410" i="10"/>
  <c r="L410" i="10"/>
  <c r="M410" i="10"/>
  <c r="N410" i="10"/>
  <c r="O410" i="10"/>
  <c r="C411" i="10"/>
  <c r="D411" i="10"/>
  <c r="E411" i="10"/>
  <c r="F411" i="10"/>
  <c r="H411" i="10"/>
  <c r="I411" i="10"/>
  <c r="J411" i="10"/>
  <c r="K411" i="10"/>
  <c r="L411" i="10"/>
  <c r="M411" i="10"/>
  <c r="N411" i="10"/>
  <c r="O411" i="10"/>
  <c r="C412" i="10"/>
  <c r="D412" i="10"/>
  <c r="E412" i="10"/>
  <c r="F412" i="10"/>
  <c r="H412" i="10"/>
  <c r="I412" i="10"/>
  <c r="J412" i="10"/>
  <c r="K412" i="10"/>
  <c r="L412" i="10"/>
  <c r="M412" i="10"/>
  <c r="N412" i="10"/>
  <c r="O412" i="10"/>
  <c r="C413" i="10"/>
  <c r="D413" i="10"/>
  <c r="E413" i="10"/>
  <c r="F413" i="10"/>
  <c r="H413" i="10"/>
  <c r="I413" i="10"/>
  <c r="J413" i="10"/>
  <c r="K413" i="10"/>
  <c r="L413" i="10"/>
  <c r="M413" i="10"/>
  <c r="N413" i="10"/>
  <c r="O413" i="10"/>
  <c r="C414" i="10"/>
  <c r="D414" i="10"/>
  <c r="E414" i="10"/>
  <c r="F414" i="10"/>
  <c r="H414" i="10"/>
  <c r="I414" i="10"/>
  <c r="J414" i="10"/>
  <c r="K414" i="10"/>
  <c r="L414" i="10"/>
  <c r="M414" i="10"/>
  <c r="N414" i="10"/>
  <c r="O414" i="10"/>
  <c r="C415" i="10"/>
  <c r="D415" i="10"/>
  <c r="E415" i="10"/>
  <c r="F415" i="10"/>
  <c r="H415" i="10"/>
  <c r="I415" i="10"/>
  <c r="J415" i="10"/>
  <c r="K415" i="10"/>
  <c r="L415" i="10"/>
  <c r="M415" i="10"/>
  <c r="N415" i="10"/>
  <c r="O415" i="10"/>
  <c r="C416" i="10"/>
  <c r="D416" i="10"/>
  <c r="E416" i="10"/>
  <c r="F416" i="10"/>
  <c r="H416" i="10"/>
  <c r="I416" i="10"/>
  <c r="J416" i="10"/>
  <c r="K416" i="10"/>
  <c r="L416" i="10"/>
  <c r="M416" i="10"/>
  <c r="N416" i="10"/>
  <c r="O416" i="10"/>
  <c r="C417" i="10"/>
  <c r="D417" i="10"/>
  <c r="E417" i="10"/>
  <c r="F417" i="10"/>
  <c r="H417" i="10"/>
  <c r="I417" i="10"/>
  <c r="J417" i="10"/>
  <c r="K417" i="10"/>
  <c r="L417" i="10"/>
  <c r="M417" i="10"/>
  <c r="N417" i="10"/>
  <c r="O417" i="10"/>
  <c r="C418" i="10"/>
  <c r="D418" i="10"/>
  <c r="E418" i="10"/>
  <c r="F418" i="10"/>
  <c r="H418" i="10"/>
  <c r="I418" i="10"/>
  <c r="J418" i="10"/>
  <c r="K418" i="10"/>
  <c r="L418" i="10"/>
  <c r="M418" i="10"/>
  <c r="N418" i="10"/>
  <c r="O418" i="10"/>
  <c r="C419" i="10"/>
  <c r="D419" i="10"/>
  <c r="E419" i="10"/>
  <c r="F419" i="10"/>
  <c r="H419" i="10"/>
  <c r="I419" i="10"/>
  <c r="J419" i="10"/>
  <c r="K419" i="10"/>
  <c r="L419" i="10"/>
  <c r="M419" i="10"/>
  <c r="N419" i="10"/>
  <c r="O419" i="10"/>
  <c r="C420" i="10"/>
  <c r="D420" i="10"/>
  <c r="E420" i="10"/>
  <c r="F420" i="10"/>
  <c r="H420" i="10"/>
  <c r="I420" i="10"/>
  <c r="J420" i="10"/>
  <c r="K420" i="10"/>
  <c r="L420" i="10"/>
  <c r="M420" i="10"/>
  <c r="N420" i="10"/>
  <c r="O420" i="10"/>
  <c r="C421" i="10"/>
  <c r="D421" i="10"/>
  <c r="E421" i="10"/>
  <c r="F421" i="10"/>
  <c r="H421" i="10"/>
  <c r="I421" i="10"/>
  <c r="J421" i="10"/>
  <c r="K421" i="10"/>
  <c r="L421" i="10"/>
  <c r="M421" i="10"/>
  <c r="N421" i="10"/>
  <c r="O421" i="10"/>
  <c r="C422" i="10"/>
  <c r="D422" i="10"/>
  <c r="E422" i="10"/>
  <c r="F422" i="10"/>
  <c r="H422" i="10"/>
  <c r="I422" i="10"/>
  <c r="J422" i="10"/>
  <c r="K422" i="10"/>
  <c r="L422" i="10"/>
  <c r="M422" i="10"/>
  <c r="N422" i="10"/>
  <c r="O422" i="10"/>
  <c r="C423" i="10"/>
  <c r="D423" i="10"/>
  <c r="E423" i="10"/>
  <c r="F423" i="10"/>
  <c r="H423" i="10"/>
  <c r="I423" i="10"/>
  <c r="J423" i="10"/>
  <c r="K423" i="10"/>
  <c r="L423" i="10"/>
  <c r="M423" i="10"/>
  <c r="N423" i="10"/>
  <c r="O423" i="10"/>
  <c r="C424" i="10"/>
  <c r="D424" i="10"/>
  <c r="E424" i="10"/>
  <c r="F424" i="10"/>
  <c r="H424" i="10"/>
  <c r="I424" i="10"/>
  <c r="J424" i="10"/>
  <c r="K424" i="10"/>
  <c r="L424" i="10"/>
  <c r="M424" i="10"/>
  <c r="N424" i="10"/>
  <c r="O424" i="10"/>
  <c r="C425" i="10"/>
  <c r="D425" i="10"/>
  <c r="E425" i="10"/>
  <c r="F425" i="10"/>
  <c r="H425" i="10"/>
  <c r="I425" i="10"/>
  <c r="J425" i="10"/>
  <c r="K425" i="10"/>
  <c r="L425" i="10"/>
  <c r="M425" i="10"/>
  <c r="N425" i="10"/>
  <c r="O425" i="10"/>
  <c r="C426" i="10"/>
  <c r="D426" i="10"/>
  <c r="E426" i="10"/>
  <c r="F426" i="10"/>
  <c r="H426" i="10"/>
  <c r="I426" i="10"/>
  <c r="J426" i="10"/>
  <c r="K426" i="10"/>
  <c r="L426" i="10"/>
  <c r="M426" i="10"/>
  <c r="N426" i="10"/>
  <c r="O426" i="10"/>
  <c r="C427" i="10"/>
  <c r="D427" i="10"/>
  <c r="E427" i="10"/>
  <c r="F427" i="10"/>
  <c r="H427" i="10"/>
  <c r="I427" i="10"/>
  <c r="J427" i="10"/>
  <c r="K427" i="10"/>
  <c r="L427" i="10"/>
  <c r="M427" i="10"/>
  <c r="N427" i="10"/>
  <c r="O427" i="10"/>
  <c r="C428" i="10"/>
  <c r="D428" i="10"/>
  <c r="E428" i="10"/>
  <c r="F428" i="10"/>
  <c r="H428" i="10"/>
  <c r="I428" i="10"/>
  <c r="J428" i="10"/>
  <c r="K428" i="10"/>
  <c r="L428" i="10"/>
  <c r="M428" i="10"/>
  <c r="N428" i="10"/>
  <c r="O428" i="10"/>
  <c r="C429" i="10"/>
  <c r="D429" i="10"/>
  <c r="E429" i="10"/>
  <c r="F429" i="10"/>
  <c r="H429" i="10"/>
  <c r="I429" i="10"/>
  <c r="J429" i="10"/>
  <c r="K429" i="10"/>
  <c r="L429" i="10"/>
  <c r="M429" i="10"/>
  <c r="N429" i="10"/>
  <c r="O429" i="10"/>
  <c r="C430" i="10"/>
  <c r="D430" i="10"/>
  <c r="E430" i="10"/>
  <c r="F430" i="10"/>
  <c r="H430" i="10"/>
  <c r="I430" i="10"/>
  <c r="J430" i="10"/>
  <c r="K430" i="10"/>
  <c r="L430" i="10"/>
  <c r="M430" i="10"/>
  <c r="N430" i="10"/>
  <c r="O430" i="10"/>
  <c r="C431" i="10"/>
  <c r="D431" i="10"/>
  <c r="E431" i="10"/>
  <c r="F431" i="10"/>
  <c r="H431" i="10"/>
  <c r="I431" i="10"/>
  <c r="J431" i="10"/>
  <c r="K431" i="10"/>
  <c r="L431" i="10"/>
  <c r="M431" i="10"/>
  <c r="N431" i="10"/>
  <c r="O431" i="10"/>
  <c r="C432" i="10"/>
  <c r="D432" i="10"/>
  <c r="E432" i="10"/>
  <c r="F432" i="10"/>
  <c r="H432" i="10"/>
  <c r="I432" i="10"/>
  <c r="J432" i="10"/>
  <c r="K432" i="10"/>
  <c r="L432" i="10"/>
  <c r="M432" i="10"/>
  <c r="N432" i="10"/>
  <c r="O432" i="10"/>
  <c r="C433" i="10"/>
  <c r="D433" i="10"/>
  <c r="E433" i="10"/>
  <c r="F433" i="10"/>
  <c r="H433" i="10"/>
  <c r="I433" i="10"/>
  <c r="J433" i="10"/>
  <c r="K433" i="10"/>
  <c r="L433" i="10"/>
  <c r="M433" i="10"/>
  <c r="N433" i="10"/>
  <c r="O433" i="10"/>
  <c r="C434" i="10"/>
  <c r="D434" i="10"/>
  <c r="E434" i="10"/>
  <c r="F434" i="10"/>
  <c r="H434" i="10"/>
  <c r="I434" i="10"/>
  <c r="J434" i="10"/>
  <c r="K434" i="10"/>
  <c r="L434" i="10"/>
  <c r="M434" i="10"/>
  <c r="N434" i="10"/>
  <c r="O434" i="10"/>
  <c r="C435" i="10"/>
  <c r="D435" i="10"/>
  <c r="E435" i="10"/>
  <c r="F435" i="10"/>
  <c r="H435" i="10"/>
  <c r="I435" i="10"/>
  <c r="J435" i="10"/>
  <c r="K435" i="10"/>
  <c r="L435" i="10"/>
  <c r="M435" i="10"/>
  <c r="N435" i="10"/>
  <c r="O435" i="10"/>
  <c r="C436" i="10"/>
  <c r="D436" i="10"/>
  <c r="E436" i="10"/>
  <c r="F436" i="10"/>
  <c r="H436" i="10"/>
  <c r="I436" i="10"/>
  <c r="J436" i="10"/>
  <c r="K436" i="10"/>
  <c r="L436" i="10"/>
  <c r="M436" i="10"/>
  <c r="N436" i="10"/>
  <c r="O436" i="10"/>
  <c r="C437" i="10"/>
  <c r="D437" i="10"/>
  <c r="E437" i="10"/>
  <c r="F437" i="10"/>
  <c r="H437" i="10"/>
  <c r="I437" i="10"/>
  <c r="J437" i="10"/>
  <c r="K437" i="10"/>
  <c r="L437" i="10"/>
  <c r="M437" i="10"/>
  <c r="N437" i="10"/>
  <c r="O437" i="10"/>
  <c r="C438" i="10"/>
  <c r="D438" i="10"/>
  <c r="E438" i="10"/>
  <c r="F438" i="10"/>
  <c r="H438" i="10"/>
  <c r="I438" i="10"/>
  <c r="J438" i="10"/>
  <c r="K438" i="10"/>
  <c r="L438" i="10"/>
  <c r="M438" i="10"/>
  <c r="N438" i="10"/>
  <c r="O438" i="10"/>
  <c r="C439" i="10"/>
  <c r="D439" i="10"/>
  <c r="E439" i="10"/>
  <c r="F439" i="10"/>
  <c r="H439" i="10"/>
  <c r="I439" i="10"/>
  <c r="J439" i="10"/>
  <c r="K439" i="10"/>
  <c r="L439" i="10"/>
  <c r="M439" i="10"/>
  <c r="N439" i="10"/>
  <c r="O439" i="10"/>
  <c r="C440" i="10"/>
  <c r="D440" i="10"/>
  <c r="E440" i="10"/>
  <c r="F440" i="10"/>
  <c r="H440" i="10"/>
  <c r="I440" i="10"/>
  <c r="J440" i="10"/>
  <c r="K440" i="10"/>
  <c r="L440" i="10"/>
  <c r="M440" i="10"/>
  <c r="N440" i="10"/>
  <c r="O440" i="10"/>
  <c r="C441" i="10"/>
  <c r="D441" i="10"/>
  <c r="E441" i="10"/>
  <c r="F441" i="10"/>
  <c r="H441" i="10"/>
  <c r="I441" i="10"/>
  <c r="J441" i="10"/>
  <c r="K441" i="10"/>
  <c r="L441" i="10"/>
  <c r="M441" i="10"/>
  <c r="N441" i="10"/>
  <c r="O441" i="10"/>
  <c r="C442" i="10"/>
  <c r="D442" i="10"/>
  <c r="E442" i="10"/>
  <c r="F442" i="10"/>
  <c r="H442" i="10"/>
  <c r="I442" i="10"/>
  <c r="J442" i="10"/>
  <c r="K442" i="10"/>
  <c r="L442" i="10"/>
  <c r="M442" i="10"/>
  <c r="N442" i="10"/>
  <c r="O442" i="10"/>
  <c r="C443" i="10"/>
  <c r="D443" i="10"/>
  <c r="E443" i="10"/>
  <c r="F443" i="10"/>
  <c r="H443" i="10"/>
  <c r="I443" i="10"/>
  <c r="J443" i="10"/>
  <c r="K443" i="10"/>
  <c r="L443" i="10"/>
  <c r="M443" i="10"/>
  <c r="N443" i="10"/>
  <c r="O443" i="10"/>
  <c r="C444" i="10"/>
  <c r="D444" i="10"/>
  <c r="E444" i="10"/>
  <c r="F444" i="10"/>
  <c r="H444" i="10"/>
  <c r="I444" i="10"/>
  <c r="J444" i="10"/>
  <c r="K444" i="10"/>
  <c r="L444" i="10"/>
  <c r="M444" i="10"/>
  <c r="N444" i="10"/>
  <c r="O444" i="10"/>
  <c r="C445" i="10"/>
  <c r="D445" i="10"/>
  <c r="E445" i="10"/>
  <c r="F445" i="10"/>
  <c r="H445" i="10"/>
  <c r="I445" i="10"/>
  <c r="J445" i="10"/>
  <c r="K445" i="10"/>
  <c r="L445" i="10"/>
  <c r="M445" i="10"/>
  <c r="N445" i="10"/>
  <c r="O445" i="10"/>
  <c r="C446" i="10"/>
  <c r="D446" i="10"/>
  <c r="E446" i="10"/>
  <c r="F446" i="10"/>
  <c r="H446" i="10"/>
  <c r="I446" i="10"/>
  <c r="J446" i="10"/>
  <c r="K446" i="10"/>
  <c r="L446" i="10"/>
  <c r="M446" i="10"/>
  <c r="N446" i="10"/>
  <c r="O446" i="10"/>
  <c r="C447" i="10"/>
  <c r="D447" i="10"/>
  <c r="E447" i="10"/>
  <c r="F447" i="10"/>
  <c r="H447" i="10"/>
  <c r="I447" i="10"/>
  <c r="J447" i="10"/>
  <c r="K447" i="10"/>
  <c r="L447" i="10"/>
  <c r="M447" i="10"/>
  <c r="N447" i="10"/>
  <c r="O447" i="10"/>
  <c r="C448" i="10"/>
  <c r="D448" i="10"/>
  <c r="E448" i="10"/>
  <c r="F448" i="10"/>
  <c r="H448" i="10"/>
  <c r="I448" i="10"/>
  <c r="J448" i="10"/>
  <c r="K448" i="10"/>
  <c r="L448" i="10"/>
  <c r="M448" i="10"/>
  <c r="N448" i="10"/>
  <c r="O448" i="10"/>
  <c r="C449" i="10"/>
  <c r="D449" i="10"/>
  <c r="E449" i="10"/>
  <c r="F449" i="10"/>
  <c r="H449" i="10"/>
  <c r="I449" i="10"/>
  <c r="J449" i="10"/>
  <c r="K449" i="10"/>
  <c r="L449" i="10"/>
  <c r="M449" i="10"/>
  <c r="N449" i="10"/>
  <c r="O449" i="10"/>
  <c r="C450" i="10"/>
  <c r="D450" i="10"/>
  <c r="E450" i="10"/>
  <c r="F450" i="10"/>
  <c r="H450" i="10"/>
  <c r="I450" i="10"/>
  <c r="J450" i="10"/>
  <c r="K450" i="10"/>
  <c r="L450" i="10"/>
  <c r="M450" i="10"/>
  <c r="N450" i="10"/>
  <c r="O450" i="10"/>
  <c r="C451" i="10"/>
  <c r="D451" i="10"/>
  <c r="E451" i="10"/>
  <c r="F451" i="10"/>
  <c r="H451" i="10"/>
  <c r="I451" i="10"/>
  <c r="J451" i="10"/>
  <c r="K451" i="10"/>
  <c r="L451" i="10"/>
  <c r="M451" i="10"/>
  <c r="N451" i="10"/>
  <c r="O451" i="10"/>
  <c r="C452" i="10"/>
  <c r="D452" i="10"/>
  <c r="E452" i="10"/>
  <c r="F452" i="10"/>
  <c r="H452" i="10"/>
  <c r="I452" i="10"/>
  <c r="J452" i="10"/>
  <c r="K452" i="10"/>
  <c r="L452" i="10"/>
  <c r="M452" i="10"/>
  <c r="N452" i="10"/>
  <c r="O452" i="10"/>
  <c r="C453" i="10"/>
  <c r="D453" i="10"/>
  <c r="E453" i="10"/>
  <c r="F453" i="10"/>
  <c r="H453" i="10"/>
  <c r="I453" i="10"/>
  <c r="J453" i="10"/>
  <c r="K453" i="10"/>
  <c r="L453" i="10"/>
  <c r="M453" i="10"/>
  <c r="N453" i="10"/>
  <c r="O453" i="10"/>
  <c r="C454" i="10"/>
  <c r="D454" i="10"/>
  <c r="E454" i="10"/>
  <c r="F454" i="10"/>
  <c r="H454" i="10"/>
  <c r="I454" i="10"/>
  <c r="J454" i="10"/>
  <c r="K454" i="10"/>
  <c r="L454" i="10"/>
  <c r="M454" i="10"/>
  <c r="N454" i="10"/>
  <c r="O454" i="10"/>
  <c r="C455" i="10"/>
  <c r="D455" i="10"/>
  <c r="E455" i="10"/>
  <c r="F455" i="10"/>
  <c r="H455" i="10"/>
  <c r="I455" i="10"/>
  <c r="J455" i="10"/>
  <c r="K455" i="10"/>
  <c r="L455" i="10"/>
  <c r="M455" i="10"/>
  <c r="N455" i="10"/>
  <c r="O455" i="10"/>
  <c r="C456" i="10"/>
  <c r="D456" i="10"/>
  <c r="E456" i="10"/>
  <c r="F456" i="10"/>
  <c r="H456" i="10"/>
  <c r="I456" i="10"/>
  <c r="J456" i="10"/>
  <c r="K456" i="10"/>
  <c r="L456" i="10"/>
  <c r="M456" i="10"/>
  <c r="N456" i="10"/>
  <c r="O456" i="10"/>
  <c r="C457" i="10"/>
  <c r="D457" i="10"/>
  <c r="E457" i="10"/>
  <c r="F457" i="10"/>
  <c r="H457" i="10"/>
  <c r="I457" i="10"/>
  <c r="J457" i="10"/>
  <c r="K457" i="10"/>
  <c r="L457" i="10"/>
  <c r="M457" i="10"/>
  <c r="N457" i="10"/>
  <c r="O457" i="10"/>
  <c r="C458" i="10"/>
  <c r="D458" i="10"/>
  <c r="E458" i="10"/>
  <c r="F458" i="10"/>
  <c r="H458" i="10"/>
  <c r="I458" i="10"/>
  <c r="J458" i="10"/>
  <c r="K458" i="10"/>
  <c r="L458" i="10"/>
  <c r="M458" i="10"/>
  <c r="N458" i="10"/>
  <c r="O458" i="10"/>
  <c r="C459" i="10"/>
  <c r="D459" i="10"/>
  <c r="E459" i="10"/>
  <c r="F459" i="10"/>
  <c r="H459" i="10"/>
  <c r="I459" i="10"/>
  <c r="J459" i="10"/>
  <c r="K459" i="10"/>
  <c r="L459" i="10"/>
  <c r="M459" i="10"/>
  <c r="N459" i="10"/>
  <c r="O459" i="10"/>
  <c r="C460" i="10"/>
  <c r="D460" i="10"/>
  <c r="E460" i="10"/>
  <c r="F460" i="10"/>
  <c r="H460" i="10"/>
  <c r="I460" i="10"/>
  <c r="J460" i="10"/>
  <c r="K460" i="10"/>
  <c r="L460" i="10"/>
  <c r="M460" i="10"/>
  <c r="N460" i="10"/>
  <c r="O460" i="10"/>
  <c r="C461" i="10"/>
  <c r="D461" i="10"/>
  <c r="E461" i="10"/>
  <c r="F461" i="10"/>
  <c r="H461" i="10"/>
  <c r="I461" i="10"/>
  <c r="J461" i="10"/>
  <c r="K461" i="10"/>
  <c r="L461" i="10"/>
  <c r="M461" i="10"/>
  <c r="N461" i="10"/>
  <c r="O461" i="10"/>
  <c r="C462" i="10"/>
  <c r="D462" i="10"/>
  <c r="E462" i="10"/>
  <c r="F462" i="10"/>
  <c r="H462" i="10"/>
  <c r="I462" i="10"/>
  <c r="J462" i="10"/>
  <c r="K462" i="10"/>
  <c r="L462" i="10"/>
  <c r="M462" i="10"/>
  <c r="N462" i="10"/>
  <c r="O462" i="10"/>
  <c r="C463" i="10"/>
  <c r="D463" i="10"/>
  <c r="E463" i="10"/>
  <c r="F463" i="10"/>
  <c r="H463" i="10"/>
  <c r="I463" i="10"/>
  <c r="J463" i="10"/>
  <c r="K463" i="10"/>
  <c r="L463" i="10"/>
  <c r="M463" i="10"/>
  <c r="N463" i="10"/>
  <c r="O463" i="10"/>
  <c r="C464" i="10"/>
  <c r="D464" i="10"/>
  <c r="E464" i="10"/>
  <c r="F464" i="10"/>
  <c r="H464" i="10"/>
  <c r="I464" i="10"/>
  <c r="J464" i="10"/>
  <c r="K464" i="10"/>
  <c r="L464" i="10"/>
  <c r="M464" i="10"/>
  <c r="N464" i="10"/>
  <c r="O464" i="10"/>
  <c r="C465" i="10"/>
  <c r="D465" i="10"/>
  <c r="E465" i="10"/>
  <c r="F465" i="10"/>
  <c r="H465" i="10"/>
  <c r="I465" i="10"/>
  <c r="J465" i="10"/>
  <c r="K465" i="10"/>
  <c r="L465" i="10"/>
  <c r="M465" i="10"/>
  <c r="N465" i="10"/>
  <c r="O465" i="10"/>
  <c r="C466" i="10"/>
  <c r="D466" i="10"/>
  <c r="E466" i="10"/>
  <c r="F466" i="10"/>
  <c r="H466" i="10"/>
  <c r="I466" i="10"/>
  <c r="J466" i="10"/>
  <c r="K466" i="10"/>
  <c r="L466" i="10"/>
  <c r="M466" i="10"/>
  <c r="N466" i="10"/>
  <c r="O466" i="10"/>
  <c r="C467" i="10"/>
  <c r="D467" i="10"/>
  <c r="E467" i="10"/>
  <c r="F467" i="10"/>
  <c r="H467" i="10"/>
  <c r="I467" i="10"/>
  <c r="J467" i="10"/>
  <c r="K467" i="10"/>
  <c r="L467" i="10"/>
  <c r="M467" i="10"/>
  <c r="N467" i="10"/>
  <c r="O467" i="10"/>
  <c r="C468" i="10"/>
  <c r="D468" i="10"/>
  <c r="E468" i="10"/>
  <c r="F468" i="10"/>
  <c r="H468" i="10"/>
  <c r="I468" i="10"/>
  <c r="J468" i="10"/>
  <c r="K468" i="10"/>
  <c r="L468" i="10"/>
  <c r="M468" i="10"/>
  <c r="N468" i="10"/>
  <c r="O468" i="10"/>
  <c r="C469" i="10"/>
  <c r="D469" i="10"/>
  <c r="E469" i="10"/>
  <c r="F469" i="10"/>
  <c r="H469" i="10"/>
  <c r="I469" i="10"/>
  <c r="J469" i="10"/>
  <c r="K469" i="10"/>
  <c r="L469" i="10"/>
  <c r="M469" i="10"/>
  <c r="N469" i="10"/>
  <c r="O469" i="10"/>
  <c r="C470" i="10"/>
  <c r="D470" i="10"/>
  <c r="E470" i="10"/>
  <c r="F470" i="10"/>
  <c r="H470" i="10"/>
  <c r="I470" i="10"/>
  <c r="J470" i="10"/>
  <c r="K470" i="10"/>
  <c r="L470" i="10"/>
  <c r="M470" i="10"/>
  <c r="N470" i="10"/>
  <c r="O470" i="10"/>
  <c r="C471" i="10"/>
  <c r="D471" i="10"/>
  <c r="E471" i="10"/>
  <c r="F471" i="10"/>
  <c r="H471" i="10"/>
  <c r="I471" i="10"/>
  <c r="J471" i="10"/>
  <c r="K471" i="10"/>
  <c r="L471" i="10"/>
  <c r="M471" i="10"/>
  <c r="N471" i="10"/>
  <c r="O471" i="10"/>
  <c r="C472" i="10"/>
  <c r="D472" i="10"/>
  <c r="E472" i="10"/>
  <c r="F472" i="10"/>
  <c r="H472" i="10"/>
  <c r="I472" i="10"/>
  <c r="J472" i="10"/>
  <c r="K472" i="10"/>
  <c r="L472" i="10"/>
  <c r="M472" i="10"/>
  <c r="N472" i="10"/>
  <c r="O472" i="10"/>
  <c r="C473" i="10"/>
  <c r="D473" i="10"/>
  <c r="E473" i="10"/>
  <c r="F473" i="10"/>
  <c r="H473" i="10"/>
  <c r="I473" i="10"/>
  <c r="J473" i="10"/>
  <c r="K473" i="10"/>
  <c r="L473" i="10"/>
  <c r="M473" i="10"/>
  <c r="N473" i="10"/>
  <c r="O473" i="10"/>
  <c r="C474" i="10"/>
  <c r="D474" i="10"/>
  <c r="E474" i="10"/>
  <c r="F474" i="10"/>
  <c r="H474" i="10"/>
  <c r="I474" i="10"/>
  <c r="J474" i="10"/>
  <c r="K474" i="10"/>
  <c r="L474" i="10"/>
  <c r="M474" i="10"/>
  <c r="N474" i="10"/>
  <c r="O474" i="10"/>
  <c r="C475" i="10"/>
  <c r="D475" i="10"/>
  <c r="E475" i="10"/>
  <c r="F475" i="10"/>
  <c r="H475" i="10"/>
  <c r="I475" i="10"/>
  <c r="J475" i="10"/>
  <c r="K475" i="10"/>
  <c r="L475" i="10"/>
  <c r="M475" i="10"/>
  <c r="N475" i="10"/>
  <c r="O475" i="10"/>
  <c r="C476" i="10"/>
  <c r="D476" i="10"/>
  <c r="E476" i="10"/>
  <c r="F476" i="10"/>
  <c r="H476" i="10"/>
  <c r="I476" i="10"/>
  <c r="J476" i="10"/>
  <c r="K476" i="10"/>
  <c r="L476" i="10"/>
  <c r="M476" i="10"/>
  <c r="N476" i="10"/>
  <c r="O476" i="10"/>
  <c r="C477" i="10"/>
  <c r="D477" i="10"/>
  <c r="E477" i="10"/>
  <c r="F477" i="10"/>
  <c r="H477" i="10"/>
  <c r="I477" i="10"/>
  <c r="J477" i="10"/>
  <c r="K477" i="10"/>
  <c r="L477" i="10"/>
  <c r="M477" i="10"/>
  <c r="N477" i="10"/>
  <c r="O477" i="10"/>
  <c r="C478" i="10"/>
  <c r="D478" i="10"/>
  <c r="E478" i="10"/>
  <c r="F478" i="10"/>
  <c r="H478" i="10"/>
  <c r="I478" i="10"/>
  <c r="J478" i="10"/>
  <c r="K478" i="10"/>
  <c r="L478" i="10"/>
  <c r="M478" i="10"/>
  <c r="N478" i="10"/>
  <c r="O478" i="10"/>
  <c r="C479" i="10"/>
  <c r="D479" i="10"/>
  <c r="E479" i="10"/>
  <c r="F479" i="10"/>
  <c r="H479" i="10"/>
  <c r="I479" i="10"/>
  <c r="J479" i="10"/>
  <c r="K479" i="10"/>
  <c r="L479" i="10"/>
  <c r="M479" i="10"/>
  <c r="N479" i="10"/>
  <c r="O479" i="10"/>
  <c r="C480" i="10"/>
  <c r="D480" i="10"/>
  <c r="E480" i="10"/>
  <c r="F480" i="10"/>
  <c r="H480" i="10"/>
  <c r="I480" i="10"/>
  <c r="J480" i="10"/>
  <c r="K480" i="10"/>
  <c r="L480" i="10"/>
  <c r="M480" i="10"/>
  <c r="N480" i="10"/>
  <c r="O480" i="10"/>
  <c r="C481" i="10"/>
  <c r="D481" i="10"/>
  <c r="E481" i="10"/>
  <c r="F481" i="10"/>
  <c r="H481" i="10"/>
  <c r="I481" i="10"/>
  <c r="J481" i="10"/>
  <c r="K481" i="10"/>
  <c r="L481" i="10"/>
  <c r="M481" i="10"/>
  <c r="N481" i="10"/>
  <c r="O481" i="10"/>
  <c r="C482" i="10"/>
  <c r="D482" i="10"/>
  <c r="E482" i="10"/>
  <c r="F482" i="10"/>
  <c r="H482" i="10"/>
  <c r="I482" i="10"/>
  <c r="J482" i="10"/>
  <c r="K482" i="10"/>
  <c r="L482" i="10"/>
  <c r="M482" i="10"/>
  <c r="N482" i="10"/>
  <c r="O482" i="10"/>
  <c r="C483" i="10"/>
  <c r="D483" i="10"/>
  <c r="E483" i="10"/>
  <c r="F483" i="10"/>
  <c r="H483" i="10"/>
  <c r="I483" i="10"/>
  <c r="J483" i="10"/>
  <c r="K483" i="10"/>
  <c r="L483" i="10"/>
  <c r="M483" i="10"/>
  <c r="N483" i="10"/>
  <c r="O483" i="10"/>
  <c r="C484" i="10"/>
  <c r="D484" i="10"/>
  <c r="E484" i="10"/>
  <c r="F484" i="10"/>
  <c r="H484" i="10"/>
  <c r="I484" i="10"/>
  <c r="J484" i="10"/>
  <c r="K484" i="10"/>
  <c r="L484" i="10"/>
  <c r="M484" i="10"/>
  <c r="N484" i="10"/>
  <c r="O484" i="10"/>
  <c r="C485" i="10"/>
  <c r="D485" i="10"/>
  <c r="E485" i="10"/>
  <c r="F485" i="10"/>
  <c r="H485" i="10"/>
  <c r="I485" i="10"/>
  <c r="J485" i="10"/>
  <c r="K485" i="10"/>
  <c r="L485" i="10"/>
  <c r="M485" i="10"/>
  <c r="N485" i="10"/>
  <c r="O485" i="10"/>
  <c r="C486" i="10"/>
  <c r="D486" i="10"/>
  <c r="E486" i="10"/>
  <c r="F486" i="10"/>
  <c r="H486" i="10"/>
  <c r="I486" i="10"/>
  <c r="J486" i="10"/>
  <c r="K486" i="10"/>
  <c r="L486" i="10"/>
  <c r="M486" i="10"/>
  <c r="N486" i="10"/>
  <c r="O486" i="10"/>
  <c r="C487" i="10"/>
  <c r="D487" i="10"/>
  <c r="E487" i="10"/>
  <c r="F487" i="10"/>
  <c r="H487" i="10"/>
  <c r="I487" i="10"/>
  <c r="J487" i="10"/>
  <c r="K487" i="10"/>
  <c r="L487" i="10"/>
  <c r="M487" i="10"/>
  <c r="N487" i="10"/>
  <c r="O487" i="10"/>
  <c r="C488" i="10"/>
  <c r="D488" i="10"/>
  <c r="E488" i="10"/>
  <c r="F488" i="10"/>
  <c r="H488" i="10"/>
  <c r="I488" i="10"/>
  <c r="J488" i="10"/>
  <c r="K488" i="10"/>
  <c r="L488" i="10"/>
  <c r="M488" i="10"/>
  <c r="N488" i="10"/>
  <c r="O488" i="10"/>
  <c r="C489" i="10"/>
  <c r="D489" i="10"/>
  <c r="E489" i="10"/>
  <c r="F489" i="10"/>
  <c r="H489" i="10"/>
  <c r="I489" i="10"/>
  <c r="J489" i="10"/>
  <c r="K489" i="10"/>
  <c r="L489" i="10"/>
  <c r="M489" i="10"/>
  <c r="N489" i="10"/>
  <c r="O489" i="10"/>
  <c r="C490" i="10"/>
  <c r="D490" i="10"/>
  <c r="E490" i="10"/>
  <c r="F490" i="10"/>
  <c r="H490" i="10"/>
  <c r="I490" i="10"/>
  <c r="J490" i="10"/>
  <c r="K490" i="10"/>
  <c r="L490" i="10"/>
  <c r="M490" i="10"/>
  <c r="N490" i="10"/>
  <c r="O490" i="10"/>
  <c r="C491" i="10"/>
  <c r="D491" i="10"/>
  <c r="E491" i="10"/>
  <c r="F491" i="10"/>
  <c r="H491" i="10"/>
  <c r="I491" i="10"/>
  <c r="J491" i="10"/>
  <c r="K491" i="10"/>
  <c r="L491" i="10"/>
  <c r="M491" i="10"/>
  <c r="N491" i="10"/>
  <c r="O491" i="10"/>
  <c r="C492" i="10"/>
  <c r="D492" i="10"/>
  <c r="E492" i="10"/>
  <c r="F492" i="10"/>
  <c r="H492" i="10"/>
  <c r="I492" i="10"/>
  <c r="J492" i="10"/>
  <c r="K492" i="10"/>
  <c r="L492" i="10"/>
  <c r="M492" i="10"/>
  <c r="N492" i="10"/>
  <c r="O492" i="10"/>
  <c r="C493" i="10"/>
  <c r="D493" i="10"/>
  <c r="E493" i="10"/>
  <c r="F493" i="10"/>
  <c r="H493" i="10"/>
  <c r="I493" i="10"/>
  <c r="J493" i="10"/>
  <c r="K493" i="10"/>
  <c r="L493" i="10"/>
  <c r="M493" i="10"/>
  <c r="N493" i="10"/>
  <c r="O493" i="10"/>
  <c r="C494" i="10"/>
  <c r="D494" i="10"/>
  <c r="E494" i="10"/>
  <c r="F494" i="10"/>
  <c r="H494" i="10"/>
  <c r="I494" i="10"/>
  <c r="J494" i="10"/>
  <c r="K494" i="10"/>
  <c r="L494" i="10"/>
  <c r="M494" i="10"/>
  <c r="N494" i="10"/>
  <c r="O494" i="10"/>
  <c r="C495" i="10"/>
  <c r="D495" i="10"/>
  <c r="E495" i="10"/>
  <c r="F495" i="10"/>
  <c r="H495" i="10"/>
  <c r="I495" i="10"/>
  <c r="J495" i="10"/>
  <c r="K495" i="10"/>
  <c r="L495" i="10"/>
  <c r="M495" i="10"/>
  <c r="N495" i="10"/>
  <c r="O495" i="10"/>
  <c r="C496" i="10"/>
  <c r="D496" i="10"/>
  <c r="E496" i="10"/>
  <c r="F496" i="10"/>
  <c r="H496" i="10"/>
  <c r="I496" i="10"/>
  <c r="J496" i="10"/>
  <c r="K496" i="10"/>
  <c r="L496" i="10"/>
  <c r="M496" i="10"/>
  <c r="N496" i="10"/>
  <c r="O496" i="10"/>
  <c r="C497" i="10"/>
  <c r="D497" i="10"/>
  <c r="E497" i="10"/>
  <c r="F497" i="10"/>
  <c r="H497" i="10"/>
  <c r="I497" i="10"/>
  <c r="J497" i="10"/>
  <c r="K497" i="10"/>
  <c r="L497" i="10"/>
  <c r="M497" i="10"/>
  <c r="N497" i="10"/>
  <c r="O497" i="10"/>
  <c r="C498" i="10"/>
  <c r="D498" i="10"/>
  <c r="E498" i="10"/>
  <c r="F498" i="10"/>
  <c r="H498" i="10"/>
  <c r="I498" i="10"/>
  <c r="J498" i="10"/>
  <c r="K498" i="10"/>
  <c r="L498" i="10"/>
  <c r="M498" i="10"/>
  <c r="N498" i="10"/>
  <c r="O498" i="10"/>
  <c r="C499" i="10"/>
  <c r="D499" i="10"/>
  <c r="E499" i="10"/>
  <c r="F499" i="10"/>
  <c r="H499" i="10"/>
  <c r="I499" i="10"/>
  <c r="J499" i="10"/>
  <c r="K499" i="10"/>
  <c r="L499" i="10"/>
  <c r="M499" i="10"/>
  <c r="N499" i="10"/>
  <c r="O499" i="10"/>
  <c r="C500" i="10"/>
  <c r="D500" i="10"/>
  <c r="E500" i="10"/>
  <c r="F500" i="10"/>
  <c r="H500" i="10"/>
  <c r="I500" i="10"/>
  <c r="J500" i="10"/>
  <c r="K500" i="10"/>
  <c r="L500" i="10"/>
  <c r="M500" i="10"/>
  <c r="N500" i="10"/>
  <c r="O500" i="10"/>
  <c r="C501" i="10"/>
  <c r="D501" i="10"/>
  <c r="E501" i="10"/>
  <c r="F501" i="10"/>
  <c r="H501" i="10"/>
  <c r="I501" i="10"/>
  <c r="J501" i="10"/>
  <c r="K501" i="10"/>
  <c r="L501" i="10"/>
  <c r="M501" i="10"/>
  <c r="N501" i="10"/>
  <c r="O501" i="10"/>
  <c r="C502" i="10"/>
  <c r="D502" i="10"/>
  <c r="E502" i="10"/>
  <c r="F502" i="10"/>
  <c r="H502" i="10"/>
  <c r="I502" i="10"/>
  <c r="J502" i="10"/>
  <c r="K502" i="10"/>
  <c r="L502" i="10"/>
  <c r="M502" i="10"/>
  <c r="N502" i="10"/>
  <c r="O502" i="10"/>
  <c r="C503" i="10"/>
  <c r="D503" i="10"/>
  <c r="E503" i="10"/>
  <c r="F503" i="10"/>
  <c r="H503" i="10"/>
  <c r="I503" i="10"/>
  <c r="J503" i="10"/>
  <c r="K503" i="10"/>
  <c r="L503" i="10"/>
  <c r="M503" i="10"/>
  <c r="N503" i="10"/>
  <c r="O503" i="10"/>
  <c r="C504" i="10"/>
  <c r="D504" i="10"/>
  <c r="E504" i="10"/>
  <c r="F504" i="10"/>
  <c r="H504" i="10"/>
  <c r="I504" i="10"/>
  <c r="J504" i="10"/>
  <c r="K504" i="10"/>
  <c r="L504" i="10"/>
  <c r="M504" i="10"/>
  <c r="N504" i="10"/>
  <c r="O504" i="10"/>
  <c r="C505" i="10"/>
  <c r="D505" i="10"/>
  <c r="E505" i="10"/>
  <c r="F505" i="10"/>
  <c r="H505" i="10"/>
  <c r="I505" i="10"/>
  <c r="J505" i="10"/>
  <c r="K505" i="10"/>
  <c r="L505" i="10"/>
  <c r="M505" i="10"/>
  <c r="N505" i="10"/>
  <c r="O505" i="10"/>
  <c r="C506" i="10"/>
  <c r="D506" i="10"/>
  <c r="E506" i="10"/>
  <c r="F506" i="10"/>
  <c r="H506" i="10"/>
  <c r="I506" i="10"/>
  <c r="J506" i="10"/>
  <c r="K506" i="10"/>
  <c r="L506" i="10"/>
  <c r="M506" i="10"/>
  <c r="N506" i="10"/>
  <c r="O506" i="10"/>
  <c r="C507" i="10"/>
  <c r="D507" i="10"/>
  <c r="E507" i="10"/>
  <c r="F507" i="10"/>
  <c r="H507" i="10"/>
  <c r="I507" i="10"/>
  <c r="J507" i="10"/>
  <c r="K507" i="10"/>
  <c r="L507" i="10"/>
  <c r="M507" i="10"/>
  <c r="N507" i="10"/>
  <c r="O507" i="10"/>
  <c r="C508" i="10"/>
  <c r="D508" i="10"/>
  <c r="E508" i="10"/>
  <c r="F508" i="10"/>
  <c r="H508" i="10"/>
  <c r="I508" i="10"/>
  <c r="J508" i="10"/>
  <c r="K508" i="10"/>
  <c r="L508" i="10"/>
  <c r="M508" i="10"/>
  <c r="N508" i="10"/>
  <c r="O508" i="10"/>
  <c r="C509" i="10"/>
  <c r="D509" i="10"/>
  <c r="E509" i="10"/>
  <c r="F509" i="10"/>
  <c r="H509" i="10"/>
  <c r="I509" i="10"/>
  <c r="J509" i="10"/>
  <c r="K509" i="10"/>
  <c r="L509" i="10"/>
  <c r="M509" i="10"/>
  <c r="N509" i="10"/>
  <c r="O509" i="10"/>
  <c r="C510" i="10"/>
  <c r="D510" i="10"/>
  <c r="E510" i="10"/>
  <c r="F510" i="10"/>
  <c r="H510" i="10"/>
  <c r="I510" i="10"/>
  <c r="J510" i="10"/>
  <c r="K510" i="10"/>
  <c r="L510" i="10"/>
  <c r="M510" i="10"/>
  <c r="N510" i="10"/>
  <c r="O510" i="10"/>
  <c r="C511" i="10"/>
  <c r="D511" i="10"/>
  <c r="E511" i="10"/>
  <c r="F511" i="10"/>
  <c r="H511" i="10"/>
  <c r="I511" i="10"/>
  <c r="J511" i="10"/>
  <c r="K511" i="10"/>
  <c r="L511" i="10"/>
  <c r="M511" i="10"/>
  <c r="N511" i="10"/>
  <c r="O511" i="10"/>
  <c r="C512" i="10"/>
  <c r="D512" i="10"/>
  <c r="E512" i="10"/>
  <c r="F512" i="10"/>
  <c r="H512" i="10"/>
  <c r="I512" i="10"/>
  <c r="J512" i="10"/>
  <c r="K512" i="10"/>
  <c r="L512" i="10"/>
  <c r="M512" i="10"/>
  <c r="N512" i="10"/>
  <c r="O512" i="10"/>
  <c r="C513" i="10"/>
  <c r="D513" i="10"/>
  <c r="E513" i="10"/>
  <c r="F513" i="10"/>
  <c r="H513" i="10"/>
  <c r="I513" i="10"/>
  <c r="J513" i="10"/>
  <c r="K513" i="10"/>
  <c r="L513" i="10"/>
  <c r="M513" i="10"/>
  <c r="N513" i="10"/>
  <c r="O513" i="10"/>
  <c r="C514" i="10"/>
  <c r="D514" i="10"/>
  <c r="E514" i="10"/>
  <c r="F514" i="10"/>
  <c r="H514" i="10"/>
  <c r="I514" i="10"/>
  <c r="J514" i="10"/>
  <c r="K514" i="10"/>
  <c r="L514" i="10"/>
  <c r="M514" i="10"/>
  <c r="N514" i="10"/>
  <c r="O514" i="10"/>
  <c r="C515" i="10"/>
  <c r="D515" i="10"/>
  <c r="E515" i="10"/>
  <c r="F515" i="10"/>
  <c r="H515" i="10"/>
  <c r="I515" i="10"/>
  <c r="J515" i="10"/>
  <c r="K515" i="10"/>
  <c r="L515" i="10"/>
  <c r="M515" i="10"/>
  <c r="N515" i="10"/>
  <c r="O515" i="10"/>
  <c r="C516" i="10"/>
  <c r="D516" i="10"/>
  <c r="E516" i="10"/>
  <c r="F516" i="10"/>
  <c r="H516" i="10"/>
  <c r="I516" i="10"/>
  <c r="J516" i="10"/>
  <c r="K516" i="10"/>
  <c r="L516" i="10"/>
  <c r="M516" i="10"/>
  <c r="N516" i="10"/>
  <c r="O516" i="10"/>
  <c r="C517" i="10"/>
  <c r="D517" i="10"/>
  <c r="E517" i="10"/>
  <c r="F517" i="10"/>
  <c r="H517" i="10"/>
  <c r="I517" i="10"/>
  <c r="J517" i="10"/>
  <c r="K517" i="10"/>
  <c r="L517" i="10"/>
  <c r="M517" i="10"/>
  <c r="N517" i="10"/>
  <c r="O517" i="10"/>
  <c r="C518" i="10"/>
  <c r="D518" i="10"/>
  <c r="E518" i="10"/>
  <c r="F518" i="10"/>
  <c r="H518" i="10"/>
  <c r="I518" i="10"/>
  <c r="J518" i="10"/>
  <c r="K518" i="10"/>
  <c r="L518" i="10"/>
  <c r="M518" i="10"/>
  <c r="N518" i="10"/>
  <c r="O518" i="10"/>
  <c r="C519" i="10"/>
  <c r="D519" i="10"/>
  <c r="E519" i="10"/>
  <c r="F519" i="10"/>
  <c r="H519" i="10"/>
  <c r="I519" i="10"/>
  <c r="J519" i="10"/>
  <c r="K519" i="10"/>
  <c r="L519" i="10"/>
  <c r="M519" i="10"/>
  <c r="N519" i="10"/>
  <c r="O519" i="10"/>
  <c r="B520" i="10"/>
  <c r="C520" i="10"/>
  <c r="D520" i="10"/>
  <c r="E520" i="10"/>
  <c r="F520" i="10"/>
  <c r="H520" i="10"/>
  <c r="I520" i="10"/>
  <c r="J520" i="10"/>
  <c r="K520" i="10"/>
  <c r="L520" i="10"/>
  <c r="M520" i="10"/>
  <c r="N520" i="10"/>
  <c r="O520" i="10"/>
  <c r="B521" i="10"/>
  <c r="C521" i="10"/>
  <c r="D521" i="10"/>
  <c r="E521" i="10"/>
  <c r="F521" i="10"/>
  <c r="H521" i="10"/>
  <c r="I521" i="10"/>
  <c r="J521" i="10"/>
  <c r="K521" i="10"/>
  <c r="L521" i="10"/>
  <c r="M521" i="10"/>
  <c r="N521" i="10"/>
  <c r="O521" i="10"/>
  <c r="C522" i="10"/>
  <c r="D522" i="10"/>
  <c r="E522" i="10"/>
  <c r="F522" i="10"/>
  <c r="H522" i="10"/>
  <c r="I522" i="10"/>
  <c r="J522" i="10"/>
  <c r="K522" i="10"/>
  <c r="L522" i="10"/>
  <c r="M522" i="10"/>
  <c r="N522" i="10"/>
  <c r="O522" i="10"/>
  <c r="C523" i="10"/>
  <c r="D523" i="10"/>
  <c r="E523" i="10"/>
  <c r="F523" i="10"/>
  <c r="H523" i="10"/>
  <c r="I523" i="10"/>
  <c r="J523" i="10"/>
  <c r="K523" i="10"/>
  <c r="L523" i="10"/>
  <c r="M523" i="10"/>
  <c r="N523" i="10"/>
  <c r="O523" i="10"/>
  <c r="C524" i="10"/>
  <c r="D524" i="10"/>
  <c r="E524" i="10"/>
  <c r="F524" i="10"/>
  <c r="H524" i="10"/>
  <c r="I524" i="10"/>
  <c r="J524" i="10"/>
  <c r="K524" i="10"/>
  <c r="L524" i="10"/>
  <c r="M524" i="10"/>
  <c r="N524" i="10"/>
  <c r="O524" i="10"/>
  <c r="C525" i="10"/>
  <c r="D525" i="10"/>
  <c r="E525" i="10"/>
  <c r="F525" i="10"/>
  <c r="H525" i="10"/>
  <c r="I525" i="10"/>
  <c r="J525" i="10"/>
  <c r="K525" i="10"/>
  <c r="L525" i="10"/>
  <c r="M525" i="10"/>
  <c r="N525" i="10"/>
  <c r="O525" i="10"/>
  <c r="C526" i="10"/>
  <c r="D526" i="10"/>
  <c r="E526" i="10"/>
  <c r="F526" i="10"/>
  <c r="H526" i="10"/>
  <c r="I526" i="10"/>
  <c r="J526" i="10"/>
  <c r="K526" i="10"/>
  <c r="L526" i="10"/>
  <c r="M526" i="10"/>
  <c r="N526" i="10"/>
  <c r="O526" i="10"/>
  <c r="C527" i="10"/>
  <c r="D527" i="10"/>
  <c r="E527" i="10"/>
  <c r="F527" i="10"/>
  <c r="H527" i="10"/>
  <c r="I527" i="10"/>
  <c r="J527" i="10"/>
  <c r="K527" i="10"/>
  <c r="L527" i="10"/>
  <c r="M527" i="10"/>
  <c r="N527" i="10"/>
  <c r="O527" i="10"/>
  <c r="C528" i="10"/>
  <c r="D528" i="10"/>
  <c r="E528" i="10"/>
  <c r="F528" i="10"/>
  <c r="H528" i="10"/>
  <c r="I528" i="10"/>
  <c r="J528" i="10"/>
  <c r="K528" i="10"/>
  <c r="L528" i="10"/>
  <c r="M528" i="10"/>
  <c r="N528" i="10"/>
  <c r="O528" i="10"/>
  <c r="C529" i="10"/>
  <c r="D529" i="10"/>
  <c r="E529" i="10"/>
  <c r="F529" i="10"/>
  <c r="H529" i="10"/>
  <c r="I529" i="10"/>
  <c r="J529" i="10"/>
  <c r="K529" i="10"/>
  <c r="L529" i="10"/>
  <c r="M529" i="10"/>
  <c r="N529" i="10"/>
  <c r="O529" i="10"/>
  <c r="C530" i="10"/>
  <c r="D530" i="10"/>
  <c r="E530" i="10"/>
  <c r="F530" i="10"/>
  <c r="H530" i="10"/>
  <c r="I530" i="10"/>
  <c r="J530" i="10"/>
  <c r="K530" i="10"/>
  <c r="L530" i="10"/>
  <c r="M530" i="10"/>
  <c r="N530" i="10"/>
  <c r="O530" i="10"/>
  <c r="C531" i="10"/>
  <c r="D531" i="10"/>
  <c r="E531" i="10"/>
  <c r="F531" i="10"/>
  <c r="H531" i="10"/>
  <c r="I531" i="10"/>
  <c r="J531" i="10"/>
  <c r="K531" i="10"/>
  <c r="L531" i="10"/>
  <c r="M531" i="10"/>
  <c r="N531" i="10"/>
  <c r="O531" i="10"/>
  <c r="C532" i="10"/>
  <c r="D532" i="10"/>
  <c r="E532" i="10"/>
  <c r="F532" i="10"/>
  <c r="H532" i="10"/>
  <c r="I532" i="10"/>
  <c r="J532" i="10"/>
  <c r="K532" i="10"/>
  <c r="L532" i="10"/>
  <c r="M532" i="10"/>
  <c r="N532" i="10"/>
  <c r="O532" i="10"/>
  <c r="C533" i="10"/>
  <c r="D533" i="10"/>
  <c r="E533" i="10"/>
  <c r="F533" i="10"/>
  <c r="H533" i="10"/>
  <c r="I533" i="10"/>
  <c r="J533" i="10"/>
  <c r="K533" i="10"/>
  <c r="L533" i="10"/>
  <c r="M533" i="10"/>
  <c r="N533" i="10"/>
  <c r="O533" i="10"/>
  <c r="C534" i="10"/>
  <c r="D534" i="10"/>
  <c r="E534" i="10"/>
  <c r="F534" i="10"/>
  <c r="H534" i="10"/>
  <c r="I534" i="10"/>
  <c r="J534" i="10"/>
  <c r="K534" i="10"/>
  <c r="L534" i="10"/>
  <c r="M534" i="10"/>
  <c r="N534" i="10"/>
  <c r="O534" i="10"/>
  <c r="C535" i="10"/>
  <c r="D535" i="10"/>
  <c r="E535" i="10"/>
  <c r="F535" i="10"/>
  <c r="H535" i="10"/>
  <c r="I535" i="10"/>
  <c r="J535" i="10"/>
  <c r="K535" i="10"/>
  <c r="L535" i="10"/>
  <c r="M535" i="10"/>
  <c r="N535" i="10"/>
  <c r="O535" i="10"/>
  <c r="C536" i="10"/>
  <c r="D536" i="10"/>
  <c r="E536" i="10"/>
  <c r="F536" i="10"/>
  <c r="H536" i="10"/>
  <c r="I536" i="10"/>
  <c r="J536" i="10"/>
  <c r="K536" i="10"/>
  <c r="L536" i="10"/>
  <c r="M536" i="10"/>
  <c r="N536" i="10"/>
  <c r="O536" i="10"/>
  <c r="C537" i="10"/>
  <c r="D537" i="10"/>
  <c r="E537" i="10"/>
  <c r="F537" i="10"/>
  <c r="H537" i="10"/>
  <c r="I537" i="10"/>
  <c r="J537" i="10"/>
  <c r="K537" i="10"/>
  <c r="L537" i="10"/>
  <c r="M537" i="10"/>
  <c r="N537" i="10"/>
  <c r="O537" i="10"/>
  <c r="C538" i="10"/>
  <c r="D538" i="10"/>
  <c r="E538" i="10"/>
  <c r="F538" i="10"/>
  <c r="H538" i="10"/>
  <c r="I538" i="10"/>
  <c r="J538" i="10"/>
  <c r="K538" i="10"/>
  <c r="L538" i="10"/>
  <c r="M538" i="10"/>
  <c r="N538" i="10"/>
  <c r="O538" i="10"/>
  <c r="C539" i="10"/>
  <c r="D539" i="10"/>
  <c r="E539" i="10"/>
  <c r="F539" i="10"/>
  <c r="H539" i="10"/>
  <c r="I539" i="10"/>
  <c r="J539" i="10"/>
  <c r="K539" i="10"/>
  <c r="L539" i="10"/>
  <c r="M539" i="10"/>
  <c r="N539" i="10"/>
  <c r="O539" i="10"/>
  <c r="C540" i="10"/>
  <c r="D540" i="10"/>
  <c r="E540" i="10"/>
  <c r="F540" i="10"/>
  <c r="H540" i="10"/>
  <c r="I540" i="10"/>
  <c r="J540" i="10"/>
  <c r="K540" i="10"/>
  <c r="L540" i="10"/>
  <c r="M540" i="10"/>
  <c r="N540" i="10"/>
  <c r="O540" i="10"/>
  <c r="C541" i="10"/>
  <c r="D541" i="10"/>
  <c r="E541" i="10"/>
  <c r="F541" i="10"/>
  <c r="H541" i="10"/>
  <c r="I541" i="10"/>
  <c r="J541" i="10"/>
  <c r="K541" i="10"/>
  <c r="L541" i="10"/>
  <c r="M541" i="10"/>
  <c r="N541" i="10"/>
  <c r="O541" i="10"/>
  <c r="C542" i="10"/>
  <c r="D542" i="10"/>
  <c r="E542" i="10"/>
  <c r="F542" i="10"/>
  <c r="H542" i="10"/>
  <c r="I542" i="10"/>
  <c r="J542" i="10"/>
  <c r="K542" i="10"/>
  <c r="L542" i="10"/>
  <c r="M542" i="10"/>
  <c r="N542" i="10"/>
  <c r="O542" i="10"/>
  <c r="C543" i="10"/>
  <c r="D543" i="10"/>
  <c r="E543" i="10"/>
  <c r="F543" i="10"/>
  <c r="H543" i="10"/>
  <c r="I543" i="10"/>
  <c r="J543" i="10"/>
  <c r="K543" i="10"/>
  <c r="L543" i="10"/>
  <c r="M543" i="10"/>
  <c r="N543" i="10"/>
  <c r="O543" i="10"/>
  <c r="C544" i="10"/>
  <c r="D544" i="10"/>
  <c r="E544" i="10"/>
  <c r="F544" i="10"/>
  <c r="H544" i="10"/>
  <c r="I544" i="10"/>
  <c r="J544" i="10"/>
  <c r="K544" i="10"/>
  <c r="L544" i="10"/>
  <c r="M544" i="10"/>
  <c r="N544" i="10"/>
  <c r="O544" i="10"/>
  <c r="C545" i="10"/>
  <c r="D545" i="10"/>
  <c r="E545" i="10"/>
  <c r="F545" i="10"/>
  <c r="H545" i="10"/>
  <c r="I545" i="10"/>
  <c r="J545" i="10"/>
  <c r="K545" i="10"/>
  <c r="L545" i="10"/>
  <c r="M545" i="10"/>
  <c r="N545" i="10"/>
  <c r="O545" i="10"/>
  <c r="C546" i="10"/>
  <c r="D546" i="10"/>
  <c r="E546" i="10"/>
  <c r="F546" i="10"/>
  <c r="H546" i="10"/>
  <c r="I546" i="10"/>
  <c r="J546" i="10"/>
  <c r="K546" i="10"/>
  <c r="L546" i="10"/>
  <c r="M546" i="10"/>
  <c r="N546" i="10"/>
  <c r="O546" i="10"/>
  <c r="C547" i="10"/>
  <c r="D547" i="10"/>
  <c r="E547" i="10"/>
  <c r="F547" i="10"/>
  <c r="H547" i="10"/>
  <c r="I547" i="10"/>
  <c r="J547" i="10"/>
  <c r="K547" i="10"/>
  <c r="L547" i="10"/>
  <c r="M547" i="10"/>
  <c r="N547" i="10"/>
  <c r="O547" i="10"/>
  <c r="C548" i="10"/>
  <c r="D548" i="10"/>
  <c r="E548" i="10"/>
  <c r="F548" i="10"/>
  <c r="H548" i="10"/>
  <c r="I548" i="10"/>
  <c r="J548" i="10"/>
  <c r="K548" i="10"/>
  <c r="L548" i="10"/>
  <c r="M548" i="10"/>
  <c r="N548" i="10"/>
  <c r="O548" i="10"/>
  <c r="C549" i="10"/>
  <c r="D549" i="10"/>
  <c r="E549" i="10"/>
  <c r="F549" i="10"/>
  <c r="H549" i="10"/>
  <c r="I549" i="10"/>
  <c r="J549" i="10"/>
  <c r="K549" i="10"/>
  <c r="L549" i="10"/>
  <c r="M549" i="10"/>
  <c r="N549" i="10"/>
  <c r="O549" i="10"/>
  <c r="C550" i="10"/>
  <c r="D550" i="10"/>
  <c r="E550" i="10"/>
  <c r="F550" i="10"/>
  <c r="H550" i="10"/>
  <c r="I550" i="10"/>
  <c r="J550" i="10"/>
  <c r="K550" i="10"/>
  <c r="L550" i="10"/>
  <c r="M550" i="10"/>
  <c r="N550" i="10"/>
  <c r="O550" i="10"/>
  <c r="C551" i="10"/>
  <c r="D551" i="10"/>
  <c r="E551" i="10"/>
  <c r="F551" i="10"/>
  <c r="H551" i="10"/>
  <c r="I551" i="10"/>
  <c r="J551" i="10"/>
  <c r="K551" i="10"/>
  <c r="L551" i="10"/>
  <c r="M551" i="10"/>
  <c r="N551" i="10"/>
  <c r="O551" i="10"/>
  <c r="C552" i="10"/>
  <c r="D552" i="10"/>
  <c r="E552" i="10"/>
  <c r="F552" i="10"/>
  <c r="H552" i="10"/>
  <c r="I552" i="10"/>
  <c r="J552" i="10"/>
  <c r="K552" i="10"/>
  <c r="L552" i="10"/>
  <c r="M552" i="10"/>
  <c r="N552" i="10"/>
  <c r="O552" i="10"/>
  <c r="C553" i="10"/>
  <c r="D553" i="10"/>
  <c r="E553" i="10"/>
  <c r="F553" i="10"/>
  <c r="H553" i="10"/>
  <c r="I553" i="10"/>
  <c r="J553" i="10"/>
  <c r="K553" i="10"/>
  <c r="L553" i="10"/>
  <c r="M553" i="10"/>
  <c r="N553" i="10"/>
  <c r="O553" i="10"/>
  <c r="C554" i="10"/>
  <c r="D554" i="10"/>
  <c r="E554" i="10"/>
  <c r="F554" i="10"/>
  <c r="H554" i="10"/>
  <c r="I554" i="10"/>
  <c r="J554" i="10"/>
  <c r="K554" i="10"/>
  <c r="L554" i="10"/>
  <c r="M554" i="10"/>
  <c r="N554" i="10"/>
  <c r="O554" i="10"/>
  <c r="C555" i="10"/>
  <c r="D555" i="10"/>
  <c r="E555" i="10"/>
  <c r="F555" i="10"/>
  <c r="H555" i="10"/>
  <c r="I555" i="10"/>
  <c r="J555" i="10"/>
  <c r="K555" i="10"/>
  <c r="L555" i="10"/>
  <c r="M555" i="10"/>
  <c r="N555" i="10"/>
  <c r="O555" i="10"/>
  <c r="C556" i="10"/>
  <c r="D556" i="10"/>
  <c r="E556" i="10"/>
  <c r="F556" i="10"/>
  <c r="H556" i="10"/>
  <c r="I556" i="10"/>
  <c r="J556" i="10"/>
  <c r="K556" i="10"/>
  <c r="L556" i="10"/>
  <c r="M556" i="10"/>
  <c r="N556" i="10"/>
  <c r="O556" i="10"/>
  <c r="C557" i="10"/>
  <c r="D557" i="10"/>
  <c r="E557" i="10"/>
  <c r="F557" i="10"/>
  <c r="H557" i="10"/>
  <c r="I557" i="10"/>
  <c r="J557" i="10"/>
  <c r="K557" i="10"/>
  <c r="L557" i="10"/>
  <c r="M557" i="10"/>
  <c r="N557" i="10"/>
  <c r="O557" i="10"/>
  <c r="C558" i="10"/>
  <c r="D558" i="10"/>
  <c r="E558" i="10"/>
  <c r="F558" i="10"/>
  <c r="H558" i="10"/>
  <c r="I558" i="10"/>
  <c r="J558" i="10"/>
  <c r="K558" i="10"/>
  <c r="L558" i="10"/>
  <c r="M558" i="10"/>
  <c r="N558" i="10"/>
  <c r="O558" i="10"/>
  <c r="C559" i="10"/>
  <c r="D559" i="10"/>
  <c r="E559" i="10"/>
  <c r="F559" i="10"/>
  <c r="H559" i="10"/>
  <c r="I559" i="10"/>
  <c r="J559" i="10"/>
  <c r="K559" i="10"/>
  <c r="L559" i="10"/>
  <c r="M559" i="10"/>
  <c r="N559" i="10"/>
  <c r="O559" i="10"/>
  <c r="C560" i="10"/>
  <c r="D560" i="10"/>
  <c r="E560" i="10"/>
  <c r="F560" i="10"/>
  <c r="H560" i="10"/>
  <c r="I560" i="10"/>
  <c r="J560" i="10"/>
  <c r="K560" i="10"/>
  <c r="L560" i="10"/>
  <c r="M560" i="10"/>
  <c r="N560" i="10"/>
  <c r="O560" i="10"/>
  <c r="C561" i="10"/>
  <c r="D561" i="10"/>
  <c r="E561" i="10"/>
  <c r="F561" i="10"/>
  <c r="H561" i="10"/>
  <c r="I561" i="10"/>
  <c r="J561" i="10"/>
  <c r="K561" i="10"/>
  <c r="L561" i="10"/>
  <c r="M561" i="10"/>
  <c r="N561" i="10"/>
  <c r="O561" i="10"/>
  <c r="C562" i="10"/>
  <c r="D562" i="10"/>
  <c r="E562" i="10"/>
  <c r="F562" i="10"/>
  <c r="H562" i="10"/>
  <c r="I562" i="10"/>
  <c r="J562" i="10"/>
  <c r="K562" i="10"/>
  <c r="L562" i="10"/>
  <c r="M562" i="10"/>
  <c r="N562" i="10"/>
  <c r="O562" i="10"/>
  <c r="C563" i="10"/>
  <c r="D563" i="10"/>
  <c r="E563" i="10"/>
  <c r="F563" i="10"/>
  <c r="H563" i="10"/>
  <c r="I563" i="10"/>
  <c r="J563" i="10"/>
  <c r="K563" i="10"/>
  <c r="L563" i="10"/>
  <c r="M563" i="10"/>
  <c r="N563" i="10"/>
  <c r="O563" i="10"/>
  <c r="C564" i="10"/>
  <c r="D564" i="10"/>
  <c r="E564" i="10"/>
  <c r="F564" i="10"/>
  <c r="H564" i="10"/>
  <c r="I564" i="10"/>
  <c r="J564" i="10"/>
  <c r="K564" i="10"/>
  <c r="L564" i="10"/>
  <c r="M564" i="10"/>
  <c r="N564" i="10"/>
  <c r="O564" i="10"/>
  <c r="C565" i="10"/>
  <c r="D565" i="10"/>
  <c r="E565" i="10"/>
  <c r="F565" i="10"/>
  <c r="H565" i="10"/>
  <c r="I565" i="10"/>
  <c r="J565" i="10"/>
  <c r="K565" i="10"/>
  <c r="L565" i="10"/>
  <c r="M565" i="10"/>
  <c r="N565" i="10"/>
  <c r="O565" i="10"/>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352" i="1"/>
  <c r="V353" i="1"/>
  <c r="V354" i="1"/>
  <c r="V355" i="1"/>
  <c r="V356" i="1"/>
  <c r="V357" i="1"/>
  <c r="V358" i="1"/>
  <c r="V359" i="1"/>
  <c r="V360" i="1"/>
  <c r="V361" i="1"/>
  <c r="V362" i="1"/>
  <c r="V363" i="1"/>
  <c r="V364" i="1"/>
  <c r="V365" i="1"/>
  <c r="V366" i="1"/>
  <c r="V367" i="1"/>
  <c r="V368" i="1"/>
  <c r="V369" i="1"/>
  <c r="V370" i="1"/>
  <c r="V371" i="1"/>
  <c r="V372" i="1"/>
  <c r="V373" i="1"/>
  <c r="V374" i="1"/>
  <c r="V375" i="1"/>
  <c r="V376" i="1"/>
  <c r="V377" i="1"/>
  <c r="V378" i="1"/>
  <c r="V379" i="1"/>
  <c r="V380" i="1"/>
  <c r="V381" i="1"/>
  <c r="V382" i="1"/>
  <c r="V383" i="1"/>
  <c r="V384" i="1"/>
  <c r="V385" i="1"/>
  <c r="V386" i="1"/>
  <c r="V387" i="1"/>
  <c r="V388" i="1"/>
  <c r="V389" i="1"/>
  <c r="V390" i="1"/>
  <c r="V391" i="1"/>
  <c r="V392" i="1"/>
  <c r="V393" i="1"/>
  <c r="P357" i="10" s="1"/>
  <c r="V394" i="1"/>
  <c r="P358" i="10" s="1"/>
  <c r="V395" i="1"/>
  <c r="P359" i="10" s="1"/>
  <c r="V396" i="1"/>
  <c r="P360" i="10" s="1"/>
  <c r="V397" i="1"/>
  <c r="P361" i="10" s="1"/>
  <c r="V398" i="1"/>
  <c r="P362" i="10" s="1"/>
  <c r="V399" i="1"/>
  <c r="V400" i="1"/>
  <c r="V401" i="1"/>
  <c r="P365" i="10" s="1"/>
  <c r="V402" i="1"/>
  <c r="P366" i="10" s="1"/>
  <c r="V403" i="1"/>
  <c r="P367" i="10" s="1"/>
  <c r="V404" i="1"/>
  <c r="P368" i="10" s="1"/>
  <c r="V405" i="1"/>
  <c r="P369" i="10" s="1"/>
  <c r="V406" i="1"/>
  <c r="P370" i="10" s="1"/>
  <c r="V407" i="1"/>
  <c r="P371" i="10" s="1"/>
  <c r="V408" i="1"/>
  <c r="V409" i="1"/>
  <c r="V410" i="1"/>
  <c r="P374" i="10" s="1"/>
  <c r="V411" i="1"/>
  <c r="V412" i="1"/>
  <c r="P376" i="10" s="1"/>
  <c r="V413" i="1"/>
  <c r="P377" i="10" s="1"/>
  <c r="V414" i="1"/>
  <c r="V415" i="1"/>
  <c r="V416" i="1"/>
  <c r="V417" i="1"/>
  <c r="V418" i="1"/>
  <c r="V419" i="1"/>
  <c r="V420" i="1"/>
  <c r="V421" i="1"/>
  <c r="V422" i="1"/>
  <c r="V423" i="1"/>
  <c r="V424" i="1"/>
  <c r="V425" i="1"/>
  <c r="V426" i="1"/>
  <c r="V427" i="1"/>
  <c r="V428" i="1"/>
  <c r="V429" i="1"/>
  <c r="V430" i="1"/>
  <c r="V431" i="1"/>
  <c r="V432" i="1"/>
  <c r="V433" i="1"/>
  <c r="V434" i="1"/>
  <c r="V435" i="1"/>
  <c r="V436" i="1"/>
  <c r="V437" i="1"/>
  <c r="V438" i="1"/>
  <c r="V439" i="1"/>
  <c r="P379" i="10" s="1"/>
  <c r="V440" i="1"/>
  <c r="V441" i="1"/>
  <c r="P381" i="10" s="1"/>
  <c r="V442" i="1"/>
  <c r="P382" i="10" s="1"/>
  <c r="V443" i="1"/>
  <c r="P383" i="10" s="1"/>
  <c r="V444" i="1"/>
  <c r="P384" i="10" s="1"/>
  <c r="V445" i="1"/>
  <c r="P385" i="10" s="1"/>
  <c r="V446" i="1"/>
  <c r="P386" i="10" s="1"/>
  <c r="V447" i="1"/>
  <c r="P387" i="10" s="1"/>
  <c r="V448" i="1"/>
  <c r="V449" i="1"/>
  <c r="P389" i="10" s="1"/>
  <c r="V450" i="1"/>
  <c r="P390" i="10" s="1"/>
  <c r="V451" i="1"/>
  <c r="P391" i="10" s="1"/>
  <c r="V452" i="1"/>
  <c r="P392" i="10" s="1"/>
  <c r="V453" i="1"/>
  <c r="P393" i="10" s="1"/>
  <c r="V454" i="1"/>
  <c r="P394" i="10" s="1"/>
  <c r="V455" i="1"/>
  <c r="P395" i="10" s="1"/>
  <c r="V456" i="1"/>
  <c r="V457" i="1"/>
  <c r="P397" i="10" s="1"/>
  <c r="V458" i="1"/>
  <c r="P398" i="10" s="1"/>
  <c r="V459" i="1"/>
  <c r="P399" i="10" s="1"/>
  <c r="V460" i="1"/>
  <c r="P400" i="10" s="1"/>
  <c r="V461" i="1"/>
  <c r="P401" i="10" s="1"/>
  <c r="V462" i="1"/>
  <c r="V463" i="1"/>
  <c r="V464" i="1"/>
  <c r="V465" i="1"/>
  <c r="V466" i="1"/>
  <c r="V467" i="1"/>
  <c r="V468" i="1"/>
  <c r="V469" i="1"/>
  <c r="V470" i="1"/>
  <c r="V471" i="1"/>
  <c r="V472" i="1"/>
  <c r="V473" i="1"/>
  <c r="V474" i="1"/>
  <c r="V475" i="1"/>
  <c r="V476" i="1"/>
  <c r="V477" i="1"/>
  <c r="V478" i="1"/>
  <c r="V479" i="1"/>
  <c r="P142" i="10" s="1"/>
  <c r="V480" i="1"/>
  <c r="V481" i="1"/>
  <c r="P143" i="10" s="1"/>
  <c r="V482" i="1"/>
  <c r="P144" i="10" s="1"/>
  <c r="V483" i="1"/>
  <c r="P145" i="10" s="1"/>
  <c r="V484" i="1"/>
  <c r="P146" i="10" s="1"/>
  <c r="V485" i="1"/>
  <c r="V486" i="1"/>
  <c r="P402" i="10" s="1"/>
  <c r="V487" i="1"/>
  <c r="P403" i="10" s="1"/>
  <c r="V488" i="1"/>
  <c r="V489" i="1"/>
  <c r="P405" i="10" s="1"/>
  <c r="V490" i="1"/>
  <c r="P406" i="10" s="1"/>
  <c r="V491" i="1"/>
  <c r="P407" i="10" s="1"/>
  <c r="V492" i="1"/>
  <c r="P408" i="10" s="1"/>
  <c r="V493" i="1"/>
  <c r="P409" i="10" s="1"/>
  <c r="V494" i="1"/>
  <c r="P410" i="10" s="1"/>
  <c r="V495" i="1"/>
  <c r="P411" i="10" s="1"/>
  <c r="V496" i="1"/>
  <c r="V497" i="1"/>
  <c r="P413" i="10" s="1"/>
  <c r="V498" i="1"/>
  <c r="P414" i="10" s="1"/>
  <c r="V499" i="1"/>
  <c r="V500" i="1"/>
  <c r="P416" i="10" s="1"/>
  <c r="V501" i="1"/>
  <c r="P417" i="10" s="1"/>
  <c r="V502" i="1"/>
  <c r="P418" i="10" s="1"/>
  <c r="V503" i="1"/>
  <c r="P419" i="10" s="1"/>
  <c r="V504" i="1"/>
  <c r="V505" i="1"/>
  <c r="P421" i="10" s="1"/>
  <c r="V506" i="1"/>
  <c r="V507" i="1"/>
  <c r="V508" i="1"/>
  <c r="V509" i="1"/>
  <c r="V510" i="1"/>
  <c r="V511" i="1"/>
  <c r="V512" i="1"/>
  <c r="V513" i="1"/>
  <c r="V514" i="1"/>
  <c r="V515" i="1"/>
  <c r="V516" i="1"/>
  <c r="V517" i="1"/>
  <c r="V518" i="1"/>
  <c r="V519" i="1"/>
  <c r="V520" i="1"/>
  <c r="V521" i="1"/>
  <c r="V522" i="1"/>
  <c r="P150" i="10" s="1"/>
  <c r="V523" i="1"/>
  <c r="V524" i="1"/>
  <c r="V525" i="1"/>
  <c r="P153" i="10" s="1"/>
  <c r="V526" i="1"/>
  <c r="P154" i="10" s="1"/>
  <c r="V527" i="1"/>
  <c r="V528" i="1"/>
  <c r="P155" i="10" s="1"/>
  <c r="V529" i="1"/>
  <c r="V530" i="1"/>
  <c r="P157" i="10" s="1"/>
  <c r="V531" i="1"/>
  <c r="P158" i="10" s="1"/>
  <c r="V532" i="1"/>
  <c r="P159" i="10" s="1"/>
  <c r="V533" i="1"/>
  <c r="V534" i="1"/>
  <c r="P426" i="10" s="1"/>
  <c r="V535" i="1"/>
  <c r="P427" i="10" s="1"/>
  <c r="V536" i="1"/>
  <c r="V537" i="1"/>
  <c r="P429" i="10" s="1"/>
  <c r="V538" i="1"/>
  <c r="P430" i="10" s="1"/>
  <c r="V539" i="1"/>
  <c r="P431" i="10" s="1"/>
  <c r="V540" i="1"/>
  <c r="V541" i="1"/>
  <c r="P433" i="10" s="1"/>
  <c r="V542" i="1"/>
  <c r="P434" i="10" s="1"/>
  <c r="V543" i="1"/>
  <c r="P435" i="10" s="1"/>
  <c r="V544" i="1"/>
  <c r="V545" i="1"/>
  <c r="V546" i="1"/>
  <c r="P438" i="10" s="1"/>
  <c r="V547" i="1"/>
  <c r="P439" i="10" s="1"/>
  <c r="V548" i="1"/>
  <c r="P440" i="10" s="1"/>
  <c r="V549" i="1"/>
  <c r="P441" i="10" s="1"/>
  <c r="V550" i="1"/>
  <c r="P442" i="10" s="1"/>
  <c r="V551" i="1"/>
  <c r="P443" i="10" s="1"/>
  <c r="V552" i="1"/>
  <c r="V553" i="1"/>
  <c r="P445" i="10" s="1"/>
  <c r="V554" i="1"/>
  <c r="P446" i="10" s="1"/>
  <c r="V555" i="1"/>
  <c r="P447" i="10" s="1"/>
  <c r="V556" i="1"/>
  <c r="V557" i="1"/>
  <c r="V558" i="1"/>
  <c r="V559" i="1"/>
  <c r="V560" i="1"/>
  <c r="V561" i="1"/>
  <c r="V562" i="1"/>
  <c r="V563" i="1"/>
  <c r="V564" i="1"/>
  <c r="V565" i="1"/>
  <c r="V566" i="1"/>
  <c r="V567" i="1"/>
  <c r="P160" i="10" s="1"/>
  <c r="V568" i="1"/>
  <c r="P161" i="10" s="1"/>
  <c r="V569" i="1"/>
  <c r="V570" i="1"/>
  <c r="P163" i="10" s="1"/>
  <c r="V571" i="1"/>
  <c r="V572" i="1"/>
  <c r="V573" i="1"/>
  <c r="V574" i="1"/>
  <c r="V575" i="1"/>
  <c r="V576" i="1"/>
  <c r="P168" i="10" s="1"/>
  <c r="V577" i="1"/>
  <c r="P169" i="10" s="1"/>
  <c r="V578" i="1"/>
  <c r="P170" i="10" s="1"/>
  <c r="V579" i="1"/>
  <c r="P171" i="10" s="1"/>
  <c r="I579" i="1"/>
  <c r="I571" i="1"/>
  <c r="I563" i="1"/>
  <c r="I547" i="1"/>
  <c r="I539" i="1"/>
  <c r="I531" i="1"/>
  <c r="I523" i="1"/>
  <c r="I515" i="1"/>
  <c r="I507" i="1"/>
  <c r="I499" i="1"/>
  <c r="I483" i="1"/>
  <c r="I475" i="1"/>
  <c r="I467" i="1"/>
  <c r="I459" i="1"/>
  <c r="I451" i="1"/>
  <c r="I443" i="1"/>
  <c r="I435" i="1"/>
  <c r="I419" i="1"/>
  <c r="I411" i="1"/>
  <c r="I403" i="1"/>
  <c r="I395" i="1"/>
  <c r="I387" i="1"/>
  <c r="I379" i="1"/>
  <c r="I371" i="1"/>
  <c r="I355" i="1"/>
  <c r="I347" i="1"/>
  <c r="I339" i="1"/>
  <c r="I323" i="1"/>
  <c r="I315" i="1"/>
  <c r="I307" i="1"/>
  <c r="I299" i="1"/>
  <c r="I283" i="1"/>
  <c r="I267" i="1"/>
  <c r="I251" i="1"/>
  <c r="I243" i="1"/>
  <c r="I235" i="1"/>
  <c r="I227" i="1"/>
  <c r="I219" i="1"/>
  <c r="I211" i="1"/>
  <c r="I203" i="1"/>
  <c r="I187" i="1"/>
  <c r="I179" i="1"/>
  <c r="I171" i="1"/>
  <c r="I163" i="1"/>
  <c r="I155" i="1"/>
  <c r="I139" i="1"/>
  <c r="I123" i="1"/>
  <c r="I107" i="1"/>
  <c r="I99" i="1"/>
  <c r="I91" i="1"/>
  <c r="I83" i="1"/>
  <c r="I67" i="1"/>
  <c r="H579" i="1"/>
  <c r="I578" i="1"/>
  <c r="H578" i="1"/>
  <c r="I577" i="1"/>
  <c r="H577" i="1"/>
  <c r="I576" i="1"/>
  <c r="H576" i="1"/>
  <c r="I575" i="1"/>
  <c r="H575" i="1"/>
  <c r="I574" i="1"/>
  <c r="H574" i="1"/>
  <c r="I573" i="1"/>
  <c r="H573" i="1"/>
  <c r="I572" i="1"/>
  <c r="H572" i="1"/>
  <c r="H571" i="1"/>
  <c r="I570" i="1"/>
  <c r="H570" i="1"/>
  <c r="I569" i="1"/>
  <c r="H569" i="1"/>
  <c r="I568" i="1"/>
  <c r="H568" i="1"/>
  <c r="I567" i="1"/>
  <c r="H567" i="1"/>
  <c r="I566" i="1"/>
  <c r="H566" i="1"/>
  <c r="I565" i="1"/>
  <c r="H565" i="1"/>
  <c r="I564" i="1"/>
  <c r="H564" i="1"/>
  <c r="H563" i="1"/>
  <c r="I562" i="1"/>
  <c r="H562" i="1"/>
  <c r="I561" i="1"/>
  <c r="H561" i="1"/>
  <c r="I560" i="1"/>
  <c r="H560" i="1"/>
  <c r="I559" i="1"/>
  <c r="H559" i="1"/>
  <c r="I558" i="1"/>
  <c r="H558" i="1"/>
  <c r="I557" i="1"/>
  <c r="H557" i="1"/>
  <c r="I556" i="1"/>
  <c r="H556" i="1"/>
  <c r="I555" i="1"/>
  <c r="H555" i="1"/>
  <c r="I554" i="1"/>
  <c r="H554" i="1"/>
  <c r="I553" i="1"/>
  <c r="H553" i="1"/>
  <c r="I552" i="1"/>
  <c r="H552" i="1"/>
  <c r="I551" i="1"/>
  <c r="H551" i="1"/>
  <c r="I550" i="1"/>
  <c r="H550" i="1"/>
  <c r="I549" i="1"/>
  <c r="H549" i="1"/>
  <c r="I548" i="1"/>
  <c r="H548" i="1"/>
  <c r="H547" i="1"/>
  <c r="I546" i="1"/>
  <c r="H546" i="1"/>
  <c r="I545" i="1"/>
  <c r="H545" i="1"/>
  <c r="I544" i="1"/>
  <c r="H544" i="1"/>
  <c r="I543" i="1"/>
  <c r="H543" i="1"/>
  <c r="I542" i="1"/>
  <c r="H542" i="1"/>
  <c r="I541" i="1"/>
  <c r="H541" i="1"/>
  <c r="I540" i="1"/>
  <c r="H540" i="1"/>
  <c r="H539" i="1"/>
  <c r="I538" i="1"/>
  <c r="H538" i="1"/>
  <c r="I537" i="1"/>
  <c r="H537" i="1"/>
  <c r="I536" i="1"/>
  <c r="H536" i="1"/>
  <c r="I535" i="1"/>
  <c r="H535" i="1"/>
  <c r="I534" i="1"/>
  <c r="H534" i="1"/>
  <c r="I533" i="1"/>
  <c r="H533" i="1"/>
  <c r="I532" i="1"/>
  <c r="H532" i="1"/>
  <c r="H531" i="1"/>
  <c r="I530" i="1"/>
  <c r="H530" i="1"/>
  <c r="I529" i="1"/>
  <c r="H529" i="1"/>
  <c r="I528" i="1"/>
  <c r="H528" i="1"/>
  <c r="I527" i="1"/>
  <c r="H527" i="1"/>
  <c r="I526" i="1"/>
  <c r="H526" i="1"/>
  <c r="I525" i="1"/>
  <c r="H525" i="1"/>
  <c r="I524" i="1"/>
  <c r="H524" i="1"/>
  <c r="H523" i="1"/>
  <c r="I522" i="1"/>
  <c r="H522" i="1"/>
  <c r="I521" i="1"/>
  <c r="H521" i="1"/>
  <c r="I520" i="1"/>
  <c r="H520" i="1"/>
  <c r="I519" i="1"/>
  <c r="H519" i="1"/>
  <c r="I518" i="1"/>
  <c r="H518" i="1"/>
  <c r="I517" i="1"/>
  <c r="H517" i="1"/>
  <c r="I516" i="1"/>
  <c r="H516" i="1"/>
  <c r="H515" i="1"/>
  <c r="I514" i="1"/>
  <c r="H514" i="1"/>
  <c r="I513" i="1"/>
  <c r="H513" i="1"/>
  <c r="I512" i="1"/>
  <c r="H512" i="1"/>
  <c r="I511" i="1"/>
  <c r="H511" i="1"/>
  <c r="I510" i="1"/>
  <c r="H510" i="1"/>
  <c r="I509" i="1"/>
  <c r="H509" i="1"/>
  <c r="I508" i="1"/>
  <c r="H508" i="1"/>
  <c r="H507" i="1"/>
  <c r="I506" i="1"/>
  <c r="H506" i="1"/>
  <c r="I505" i="1"/>
  <c r="H505" i="1"/>
  <c r="I504" i="1"/>
  <c r="H504" i="1"/>
  <c r="I503" i="1"/>
  <c r="H503" i="1"/>
  <c r="I502" i="1"/>
  <c r="H502" i="1"/>
  <c r="I501" i="1"/>
  <c r="H501" i="1"/>
  <c r="I500" i="1"/>
  <c r="H500" i="1"/>
  <c r="H499" i="1"/>
  <c r="I498" i="1"/>
  <c r="H498" i="1"/>
  <c r="I497" i="1"/>
  <c r="H497" i="1"/>
  <c r="I496" i="1"/>
  <c r="H496" i="1"/>
  <c r="I495" i="1"/>
  <c r="H495" i="1"/>
  <c r="I494" i="1"/>
  <c r="H494" i="1"/>
  <c r="I493" i="1"/>
  <c r="H493" i="1"/>
  <c r="I492" i="1"/>
  <c r="H492" i="1"/>
  <c r="I491" i="1"/>
  <c r="H491" i="1"/>
  <c r="I490" i="1"/>
  <c r="H490" i="1"/>
  <c r="I489" i="1"/>
  <c r="H489" i="1"/>
  <c r="I488" i="1"/>
  <c r="H488" i="1"/>
  <c r="I487" i="1"/>
  <c r="H487" i="1"/>
  <c r="I486" i="1"/>
  <c r="H486" i="1"/>
  <c r="I485" i="1"/>
  <c r="H485" i="1"/>
  <c r="I484" i="1"/>
  <c r="H484" i="1"/>
  <c r="H483" i="1"/>
  <c r="I482" i="1"/>
  <c r="H482" i="1"/>
  <c r="I481" i="1"/>
  <c r="H481" i="1"/>
  <c r="I480" i="1"/>
  <c r="H480" i="1"/>
  <c r="I479" i="1"/>
  <c r="H479" i="1"/>
  <c r="I478" i="1"/>
  <c r="H478" i="1"/>
  <c r="I477" i="1"/>
  <c r="H477" i="1"/>
  <c r="I476" i="1"/>
  <c r="H476" i="1"/>
  <c r="H475" i="1"/>
  <c r="I474" i="1"/>
  <c r="H474" i="1"/>
  <c r="I473" i="1"/>
  <c r="H473" i="1"/>
  <c r="I472" i="1"/>
  <c r="H472" i="1"/>
  <c r="I471" i="1"/>
  <c r="H471" i="1"/>
  <c r="I470" i="1"/>
  <c r="H470" i="1"/>
  <c r="I469" i="1"/>
  <c r="H469" i="1"/>
  <c r="I468" i="1"/>
  <c r="H468" i="1"/>
  <c r="H467" i="1"/>
  <c r="I466" i="1"/>
  <c r="H466" i="1"/>
  <c r="I465" i="1"/>
  <c r="H465" i="1"/>
  <c r="I464" i="1"/>
  <c r="H464" i="1"/>
  <c r="I463" i="1"/>
  <c r="H463" i="1"/>
  <c r="I462" i="1"/>
  <c r="H462" i="1"/>
  <c r="I461" i="1"/>
  <c r="H461" i="1"/>
  <c r="I460" i="1"/>
  <c r="H460" i="1"/>
  <c r="H459" i="1"/>
  <c r="I458" i="1"/>
  <c r="H458" i="1"/>
  <c r="I457" i="1"/>
  <c r="H457" i="1"/>
  <c r="I456" i="1"/>
  <c r="H456" i="1"/>
  <c r="I455" i="1"/>
  <c r="H455" i="1"/>
  <c r="I454" i="1"/>
  <c r="H454" i="1"/>
  <c r="I453" i="1"/>
  <c r="H453" i="1"/>
  <c r="I452" i="1"/>
  <c r="H452" i="1"/>
  <c r="H451" i="1"/>
  <c r="I450" i="1"/>
  <c r="H450" i="1"/>
  <c r="I449" i="1"/>
  <c r="H449" i="1"/>
  <c r="I448" i="1"/>
  <c r="H448" i="1"/>
  <c r="I447" i="1"/>
  <c r="H447" i="1"/>
  <c r="I446" i="1"/>
  <c r="H446" i="1"/>
  <c r="I445" i="1"/>
  <c r="H445" i="1"/>
  <c r="I444" i="1"/>
  <c r="H444" i="1"/>
  <c r="H443" i="1"/>
  <c r="I442" i="1"/>
  <c r="H442" i="1"/>
  <c r="I441" i="1"/>
  <c r="H441" i="1"/>
  <c r="I440" i="1"/>
  <c r="H440" i="1"/>
  <c r="I439" i="1"/>
  <c r="H439" i="1"/>
  <c r="I438" i="1"/>
  <c r="H438" i="1"/>
  <c r="I437" i="1"/>
  <c r="H437" i="1"/>
  <c r="I436" i="1"/>
  <c r="H436" i="1"/>
  <c r="H435" i="1"/>
  <c r="I434" i="1"/>
  <c r="H434" i="1"/>
  <c r="I433" i="1"/>
  <c r="H433" i="1"/>
  <c r="I432" i="1"/>
  <c r="H432" i="1"/>
  <c r="I431" i="1"/>
  <c r="H431" i="1"/>
  <c r="I430" i="1"/>
  <c r="H430" i="1"/>
  <c r="I429" i="1"/>
  <c r="H429" i="1"/>
  <c r="I428" i="1"/>
  <c r="H428" i="1"/>
  <c r="I427" i="1"/>
  <c r="H427" i="1"/>
  <c r="I426" i="1"/>
  <c r="H426" i="1"/>
  <c r="I425" i="1"/>
  <c r="H425" i="1"/>
  <c r="I424" i="1"/>
  <c r="H424" i="1"/>
  <c r="I423" i="1"/>
  <c r="H423" i="1"/>
  <c r="I422" i="1"/>
  <c r="H422" i="1"/>
  <c r="I421" i="1"/>
  <c r="H421" i="1"/>
  <c r="I420" i="1"/>
  <c r="H420" i="1"/>
  <c r="H419" i="1"/>
  <c r="I418" i="1"/>
  <c r="H418" i="1"/>
  <c r="I417" i="1"/>
  <c r="H417" i="1"/>
  <c r="I416" i="1"/>
  <c r="H416" i="1"/>
  <c r="I415" i="1"/>
  <c r="H415" i="1"/>
  <c r="I414" i="1"/>
  <c r="H414" i="1"/>
  <c r="I413" i="1"/>
  <c r="H413" i="1"/>
  <c r="I412" i="1"/>
  <c r="H412" i="1"/>
  <c r="H411" i="1"/>
  <c r="I410" i="1"/>
  <c r="H410" i="1"/>
  <c r="I409" i="1"/>
  <c r="H409" i="1"/>
  <c r="I408" i="1"/>
  <c r="H408" i="1"/>
  <c r="I407" i="1"/>
  <c r="H407" i="1"/>
  <c r="I406" i="1"/>
  <c r="H406" i="1"/>
  <c r="I405" i="1"/>
  <c r="H405" i="1"/>
  <c r="I404" i="1"/>
  <c r="H404" i="1"/>
  <c r="H403" i="1"/>
  <c r="I402" i="1"/>
  <c r="H402" i="1"/>
  <c r="I401" i="1"/>
  <c r="H401" i="1"/>
  <c r="I400" i="1"/>
  <c r="H400" i="1"/>
  <c r="I399" i="1"/>
  <c r="H399" i="1"/>
  <c r="I398" i="1"/>
  <c r="H398" i="1"/>
  <c r="I397" i="1"/>
  <c r="H397" i="1"/>
  <c r="I396" i="1"/>
  <c r="H396" i="1"/>
  <c r="H395" i="1"/>
  <c r="I394" i="1"/>
  <c r="H394" i="1"/>
  <c r="I393" i="1"/>
  <c r="H393" i="1"/>
  <c r="I392" i="1"/>
  <c r="H392" i="1"/>
  <c r="I391" i="1"/>
  <c r="G123" i="10" s="1"/>
  <c r="H391" i="1"/>
  <c r="I390" i="1"/>
  <c r="H390" i="1"/>
  <c r="I389" i="1"/>
  <c r="H389" i="1"/>
  <c r="I388" i="1"/>
  <c r="H388" i="1"/>
  <c r="H387" i="1"/>
  <c r="I386" i="1"/>
  <c r="H386" i="1"/>
  <c r="I385" i="1"/>
  <c r="H385" i="1"/>
  <c r="I384" i="1"/>
  <c r="H384" i="1"/>
  <c r="I383" i="1"/>
  <c r="H383" i="1"/>
  <c r="I382" i="1"/>
  <c r="H382" i="1"/>
  <c r="I381" i="1"/>
  <c r="H381" i="1"/>
  <c r="I380" i="1"/>
  <c r="H380" i="1"/>
  <c r="H379" i="1"/>
  <c r="I378" i="1"/>
  <c r="H378" i="1"/>
  <c r="I377" i="1"/>
  <c r="H377" i="1"/>
  <c r="I376" i="1"/>
  <c r="H376" i="1"/>
  <c r="I375" i="1"/>
  <c r="H375" i="1"/>
  <c r="I374" i="1"/>
  <c r="H374" i="1"/>
  <c r="I373" i="1"/>
  <c r="H373" i="1"/>
  <c r="I372" i="1"/>
  <c r="H372" i="1"/>
  <c r="H371" i="1"/>
  <c r="I370" i="1"/>
  <c r="H370" i="1"/>
  <c r="I369" i="1"/>
  <c r="H369" i="1"/>
  <c r="I368" i="1"/>
  <c r="H368" i="1"/>
  <c r="I367" i="1"/>
  <c r="H367" i="1"/>
  <c r="I366" i="1"/>
  <c r="H366" i="1"/>
  <c r="I365" i="1"/>
  <c r="H365" i="1"/>
  <c r="I364" i="1"/>
  <c r="H364" i="1"/>
  <c r="I363" i="1"/>
  <c r="H363" i="1"/>
  <c r="I362" i="1"/>
  <c r="H362" i="1"/>
  <c r="I361" i="1"/>
  <c r="H361" i="1"/>
  <c r="I360" i="1"/>
  <c r="H360" i="1"/>
  <c r="I359" i="1"/>
  <c r="H359" i="1"/>
  <c r="I358" i="1"/>
  <c r="H358" i="1"/>
  <c r="I357" i="1"/>
  <c r="H357" i="1"/>
  <c r="I356" i="1"/>
  <c r="H356" i="1"/>
  <c r="H355" i="1"/>
  <c r="I354" i="1"/>
  <c r="H354" i="1"/>
  <c r="I353" i="1"/>
  <c r="H353" i="1"/>
  <c r="I352" i="1"/>
  <c r="H352" i="1"/>
  <c r="I351" i="1"/>
  <c r="H351" i="1"/>
  <c r="I350" i="1"/>
  <c r="H350" i="1"/>
  <c r="I349" i="1"/>
  <c r="H349" i="1"/>
  <c r="I348" i="1"/>
  <c r="H348" i="1"/>
  <c r="H347" i="1"/>
  <c r="I346" i="1"/>
  <c r="H346" i="1"/>
  <c r="I345" i="1"/>
  <c r="H345" i="1"/>
  <c r="I344" i="1"/>
  <c r="H344" i="1"/>
  <c r="I343" i="1"/>
  <c r="H343" i="1"/>
  <c r="I342" i="1"/>
  <c r="H342" i="1"/>
  <c r="I341" i="1"/>
  <c r="H341" i="1"/>
  <c r="I340" i="1"/>
  <c r="G107" i="10" s="1"/>
  <c r="H340" i="1"/>
  <c r="H339" i="1"/>
  <c r="I338" i="1"/>
  <c r="H338" i="1"/>
  <c r="I337" i="1"/>
  <c r="H337" i="1"/>
  <c r="I336" i="1"/>
  <c r="H336" i="1"/>
  <c r="I335" i="1"/>
  <c r="H335" i="1"/>
  <c r="I334" i="1"/>
  <c r="H334" i="1"/>
  <c r="I333" i="1"/>
  <c r="H333" i="1"/>
  <c r="I332" i="1"/>
  <c r="H332" i="1"/>
  <c r="I331" i="1"/>
  <c r="H331" i="1"/>
  <c r="I330" i="1"/>
  <c r="H330" i="1"/>
  <c r="I329" i="1"/>
  <c r="H329" i="1"/>
  <c r="I328" i="1"/>
  <c r="H328" i="1"/>
  <c r="I327" i="1"/>
  <c r="H327" i="1"/>
  <c r="I326" i="1"/>
  <c r="H326" i="1"/>
  <c r="I325" i="1"/>
  <c r="H325" i="1"/>
  <c r="I324" i="1"/>
  <c r="H324" i="1"/>
  <c r="H323" i="1"/>
  <c r="I322" i="1"/>
  <c r="H322" i="1"/>
  <c r="I321" i="1"/>
  <c r="H321" i="1"/>
  <c r="I320" i="1"/>
  <c r="H320" i="1"/>
  <c r="I319" i="1"/>
  <c r="H319" i="1"/>
  <c r="I318" i="1"/>
  <c r="H318" i="1"/>
  <c r="I317" i="1"/>
  <c r="H317" i="1"/>
  <c r="I316" i="1"/>
  <c r="H316" i="1"/>
  <c r="H315" i="1"/>
  <c r="I314" i="1"/>
  <c r="H314" i="1"/>
  <c r="I313" i="1"/>
  <c r="H313" i="1"/>
  <c r="I312" i="1"/>
  <c r="H312" i="1"/>
  <c r="I311" i="1"/>
  <c r="H311" i="1"/>
  <c r="I310" i="1"/>
  <c r="H310" i="1"/>
  <c r="I309" i="1"/>
  <c r="H309" i="1"/>
  <c r="I308" i="1"/>
  <c r="H308" i="1"/>
  <c r="H307" i="1"/>
  <c r="I306" i="1"/>
  <c r="H306" i="1"/>
  <c r="I305" i="1"/>
  <c r="H305" i="1"/>
  <c r="I304" i="1"/>
  <c r="H304" i="1"/>
  <c r="I303" i="1"/>
  <c r="H303" i="1"/>
  <c r="I302" i="1"/>
  <c r="H302" i="1"/>
  <c r="I301" i="1"/>
  <c r="H301" i="1"/>
  <c r="I300" i="1"/>
  <c r="H300" i="1"/>
  <c r="H299" i="1"/>
  <c r="I298" i="1"/>
  <c r="H298" i="1"/>
  <c r="I297" i="1"/>
  <c r="H297" i="1"/>
  <c r="I296" i="1"/>
  <c r="H296" i="1"/>
  <c r="I295" i="1"/>
  <c r="H295" i="1"/>
  <c r="I294" i="1"/>
  <c r="H294" i="1"/>
  <c r="I293" i="1"/>
  <c r="H293" i="1"/>
  <c r="I292" i="1"/>
  <c r="H292" i="1"/>
  <c r="I291" i="1"/>
  <c r="H291" i="1"/>
  <c r="I290" i="1"/>
  <c r="H290" i="1"/>
  <c r="I289" i="1"/>
  <c r="H289" i="1"/>
  <c r="I288" i="1"/>
  <c r="G91" i="10" s="1"/>
  <c r="H288" i="1"/>
  <c r="I287" i="1"/>
  <c r="H287" i="1"/>
  <c r="I286" i="1"/>
  <c r="H286" i="1"/>
  <c r="I285" i="1"/>
  <c r="H285" i="1"/>
  <c r="I284" i="1"/>
  <c r="H284" i="1"/>
  <c r="H283" i="1"/>
  <c r="I282" i="1"/>
  <c r="H282" i="1"/>
  <c r="I281" i="1"/>
  <c r="H281" i="1"/>
  <c r="I280" i="1"/>
  <c r="H280" i="1"/>
  <c r="I279" i="1"/>
  <c r="H279" i="1"/>
  <c r="I278" i="1"/>
  <c r="H278" i="1"/>
  <c r="I277" i="1"/>
  <c r="H277" i="1"/>
  <c r="I276" i="1"/>
  <c r="H276" i="1"/>
  <c r="I275" i="1"/>
  <c r="H275" i="1"/>
  <c r="I274" i="1"/>
  <c r="H274" i="1"/>
  <c r="I273" i="1"/>
  <c r="H273" i="1"/>
  <c r="I272" i="1"/>
  <c r="H272" i="1"/>
  <c r="I271" i="1"/>
  <c r="H271" i="1"/>
  <c r="I270" i="1"/>
  <c r="H270" i="1"/>
  <c r="I269" i="1"/>
  <c r="H269" i="1"/>
  <c r="I268" i="1"/>
  <c r="H268" i="1"/>
  <c r="H267" i="1"/>
  <c r="I266" i="1"/>
  <c r="H266" i="1"/>
  <c r="I265" i="1"/>
  <c r="H265" i="1"/>
  <c r="I264" i="1"/>
  <c r="H264" i="1"/>
  <c r="I263" i="1"/>
  <c r="H263" i="1"/>
  <c r="I262" i="1"/>
  <c r="H262" i="1"/>
  <c r="I261" i="1"/>
  <c r="H261" i="1"/>
  <c r="I260" i="1"/>
  <c r="G299" i="10" s="1"/>
  <c r="H260" i="1"/>
  <c r="I259" i="1"/>
  <c r="G298" i="10" s="1"/>
  <c r="H259" i="1"/>
  <c r="I258" i="1"/>
  <c r="H258" i="1"/>
  <c r="I257" i="1"/>
  <c r="G296" i="10" s="1"/>
  <c r="H257" i="1"/>
  <c r="I256" i="1"/>
  <c r="G295" i="10" s="1"/>
  <c r="H256" i="1"/>
  <c r="I255" i="1"/>
  <c r="G294" i="10" s="1"/>
  <c r="H255" i="1"/>
  <c r="I254" i="1"/>
  <c r="H254" i="1"/>
  <c r="I253" i="1"/>
  <c r="G292" i="10" s="1"/>
  <c r="H253" i="1"/>
  <c r="I252" i="1"/>
  <c r="G291" i="10" s="1"/>
  <c r="H252" i="1"/>
  <c r="H251" i="1"/>
  <c r="I250" i="1"/>
  <c r="G289" i="10" s="1"/>
  <c r="H250" i="1"/>
  <c r="I249" i="1"/>
  <c r="G288" i="10" s="1"/>
  <c r="H249" i="1"/>
  <c r="I248" i="1"/>
  <c r="G287" i="10" s="1"/>
  <c r="H248" i="1"/>
  <c r="I247" i="1"/>
  <c r="H247" i="1"/>
  <c r="I246" i="1"/>
  <c r="G83" i="10" s="1"/>
  <c r="H246" i="1"/>
  <c r="I245" i="1"/>
  <c r="H245" i="1"/>
  <c r="I244" i="1"/>
  <c r="H244" i="1"/>
  <c r="H243" i="1"/>
  <c r="I242" i="1"/>
  <c r="H242" i="1"/>
  <c r="I241" i="1"/>
  <c r="H241" i="1"/>
  <c r="I240" i="1"/>
  <c r="H240" i="1"/>
  <c r="I239" i="1"/>
  <c r="H239" i="1"/>
  <c r="I238" i="1"/>
  <c r="H238" i="1"/>
  <c r="I237" i="1"/>
  <c r="H237" i="1"/>
  <c r="I236" i="1"/>
  <c r="H236" i="1"/>
  <c r="H235" i="1"/>
  <c r="I234" i="1"/>
  <c r="H234" i="1"/>
  <c r="I233" i="1"/>
  <c r="H233" i="1"/>
  <c r="I232" i="1"/>
  <c r="H232" i="1"/>
  <c r="I231" i="1"/>
  <c r="H231" i="1"/>
  <c r="I230" i="1"/>
  <c r="H230" i="1"/>
  <c r="I229" i="1"/>
  <c r="H229" i="1"/>
  <c r="I228" i="1"/>
  <c r="H228" i="1"/>
  <c r="H227" i="1"/>
  <c r="I226" i="1"/>
  <c r="H226" i="1"/>
  <c r="I225" i="1"/>
  <c r="H225" i="1"/>
  <c r="I224" i="1"/>
  <c r="H224" i="1"/>
  <c r="I223" i="1"/>
  <c r="G286" i="10" s="1"/>
  <c r="H223" i="1"/>
  <c r="I222" i="1"/>
  <c r="G285" i="10" s="1"/>
  <c r="H222" i="1"/>
  <c r="I221" i="1"/>
  <c r="G284" i="10" s="1"/>
  <c r="H221" i="1"/>
  <c r="I220" i="1"/>
  <c r="G283" i="10" s="1"/>
  <c r="H220" i="1"/>
  <c r="H219" i="1"/>
  <c r="I218" i="1"/>
  <c r="G281" i="10" s="1"/>
  <c r="H218" i="1"/>
  <c r="I217" i="1"/>
  <c r="G280" i="10" s="1"/>
  <c r="H217" i="1"/>
  <c r="I216" i="1"/>
  <c r="G279" i="10" s="1"/>
  <c r="H216" i="1"/>
  <c r="I215" i="1"/>
  <c r="G278" i="10" s="1"/>
  <c r="H215" i="1"/>
  <c r="I214" i="1"/>
  <c r="G277" i="10" s="1"/>
  <c r="H214" i="1"/>
  <c r="I213" i="1"/>
  <c r="G276" i="10" s="1"/>
  <c r="H213" i="1"/>
  <c r="I212" i="1"/>
  <c r="G275" i="10" s="1"/>
  <c r="H212" i="1"/>
  <c r="H211" i="1"/>
  <c r="I210" i="1"/>
  <c r="H210" i="1"/>
  <c r="I209" i="1"/>
  <c r="G272" i="10" s="1"/>
  <c r="H209" i="1"/>
  <c r="I208" i="1"/>
  <c r="G271" i="10" s="1"/>
  <c r="H208" i="1"/>
  <c r="I207" i="1"/>
  <c r="G270" i="10" s="1"/>
  <c r="H207" i="1"/>
  <c r="I206" i="1"/>
  <c r="H206" i="1"/>
  <c r="I205" i="1"/>
  <c r="H205" i="1"/>
  <c r="I204" i="1"/>
  <c r="H204" i="1"/>
  <c r="H203" i="1"/>
  <c r="I202" i="1"/>
  <c r="G265" i="10" s="1"/>
  <c r="H202" i="1"/>
  <c r="I201" i="1"/>
  <c r="G264" i="10" s="1"/>
  <c r="H201" i="1"/>
  <c r="I200" i="1"/>
  <c r="H200" i="1"/>
  <c r="I199" i="1"/>
  <c r="H199" i="1"/>
  <c r="I198" i="1"/>
  <c r="H198" i="1"/>
  <c r="I197" i="1"/>
  <c r="H197" i="1"/>
  <c r="I196" i="1"/>
  <c r="H196" i="1"/>
  <c r="I195" i="1"/>
  <c r="H195" i="1"/>
  <c r="I194" i="1"/>
  <c r="G67" i="10" s="1"/>
  <c r="H194" i="1"/>
  <c r="I193" i="1"/>
  <c r="H193" i="1"/>
  <c r="I192" i="1"/>
  <c r="H192" i="1"/>
  <c r="I191" i="1"/>
  <c r="H191" i="1"/>
  <c r="I190" i="1"/>
  <c r="H190" i="1"/>
  <c r="I189" i="1"/>
  <c r="H189" i="1"/>
  <c r="I188" i="1"/>
  <c r="H188" i="1"/>
  <c r="H187" i="1"/>
  <c r="I186" i="1"/>
  <c r="H186" i="1"/>
  <c r="I185" i="1"/>
  <c r="H185" i="1"/>
  <c r="I184" i="1"/>
  <c r="H184" i="1"/>
  <c r="I183" i="1"/>
  <c r="H183" i="1"/>
  <c r="I182" i="1"/>
  <c r="H182" i="1"/>
  <c r="I181" i="1"/>
  <c r="H181" i="1"/>
  <c r="I180" i="1"/>
  <c r="H180" i="1"/>
  <c r="H179" i="1"/>
  <c r="I178" i="1"/>
  <c r="H178" i="1"/>
  <c r="I177" i="1"/>
  <c r="H177" i="1"/>
  <c r="I176" i="1"/>
  <c r="G263" i="10" s="1"/>
  <c r="H176" i="1"/>
  <c r="I175" i="1"/>
  <c r="G262" i="10" s="1"/>
  <c r="H175" i="1"/>
  <c r="I174" i="1"/>
  <c r="G261" i="10" s="1"/>
  <c r="H174" i="1"/>
  <c r="I173" i="1"/>
  <c r="G260" i="10" s="1"/>
  <c r="H173" i="1"/>
  <c r="I172" i="1"/>
  <c r="G259" i="10" s="1"/>
  <c r="H172" i="1"/>
  <c r="H171" i="1"/>
  <c r="I170" i="1"/>
  <c r="G257" i="10" s="1"/>
  <c r="H170" i="1"/>
  <c r="I169" i="1"/>
  <c r="H169" i="1"/>
  <c r="I168" i="1"/>
  <c r="G255" i="10" s="1"/>
  <c r="H168" i="1"/>
  <c r="I167" i="1"/>
  <c r="G254" i="10" s="1"/>
  <c r="H167" i="1"/>
  <c r="I166" i="1"/>
  <c r="G253" i="10" s="1"/>
  <c r="H166" i="1"/>
  <c r="I165" i="1"/>
  <c r="G252" i="10" s="1"/>
  <c r="H165" i="1"/>
  <c r="I164" i="1"/>
  <c r="G251" i="10" s="1"/>
  <c r="H164" i="1"/>
  <c r="H163" i="1"/>
  <c r="I162" i="1"/>
  <c r="G249" i="10" s="1"/>
  <c r="H162" i="1"/>
  <c r="I161" i="1"/>
  <c r="H161" i="1"/>
  <c r="I160" i="1"/>
  <c r="G247" i="10" s="1"/>
  <c r="H160" i="1"/>
  <c r="I159" i="1"/>
  <c r="G246" i="10" s="1"/>
  <c r="H159" i="1"/>
  <c r="I158" i="1"/>
  <c r="G245" i="10" s="1"/>
  <c r="H158" i="1"/>
  <c r="I157" i="1"/>
  <c r="H157" i="1"/>
  <c r="I156" i="1"/>
  <c r="G243" i="10" s="1"/>
  <c r="H156" i="1"/>
  <c r="H155" i="1"/>
  <c r="I154" i="1"/>
  <c r="G241" i="10" s="1"/>
  <c r="H154" i="1"/>
  <c r="I153" i="1"/>
  <c r="H153" i="1"/>
  <c r="I152" i="1"/>
  <c r="H152" i="1"/>
  <c r="I151" i="1"/>
  <c r="H151" i="1"/>
  <c r="I150" i="1"/>
  <c r="H150" i="1"/>
  <c r="I149" i="1"/>
  <c r="H149" i="1"/>
  <c r="I148" i="1"/>
  <c r="H148" i="1"/>
  <c r="I147" i="1"/>
  <c r="H147" i="1"/>
  <c r="I146" i="1"/>
  <c r="H146" i="1"/>
  <c r="I145" i="1"/>
  <c r="H145" i="1"/>
  <c r="I144" i="1"/>
  <c r="H144" i="1"/>
  <c r="I143" i="1"/>
  <c r="H143" i="1"/>
  <c r="I142" i="1"/>
  <c r="H142" i="1"/>
  <c r="I141" i="1"/>
  <c r="H141" i="1"/>
  <c r="I140" i="1"/>
  <c r="H140" i="1"/>
  <c r="H139" i="1"/>
  <c r="I138" i="1"/>
  <c r="H138" i="1"/>
  <c r="I137" i="1"/>
  <c r="H137" i="1"/>
  <c r="I136" i="1"/>
  <c r="H136" i="1"/>
  <c r="I135" i="1"/>
  <c r="H135" i="1"/>
  <c r="I134" i="1"/>
  <c r="G474" i="10" s="1"/>
  <c r="H134" i="1"/>
  <c r="I133" i="1"/>
  <c r="G473" i="10" s="1"/>
  <c r="H133" i="1"/>
  <c r="I132" i="1"/>
  <c r="H132" i="1"/>
  <c r="I131" i="1"/>
  <c r="H131" i="1"/>
  <c r="I130" i="1"/>
  <c r="G470" i="10" s="1"/>
  <c r="H130" i="1"/>
  <c r="I129" i="1"/>
  <c r="G240" i="10" s="1"/>
  <c r="H129" i="1"/>
  <c r="I128" i="1"/>
  <c r="G239" i="10" s="1"/>
  <c r="H128" i="1"/>
  <c r="I127" i="1"/>
  <c r="G238" i="10" s="1"/>
  <c r="H127" i="1"/>
  <c r="I126" i="1"/>
  <c r="G237" i="10" s="1"/>
  <c r="H126" i="1"/>
  <c r="I125" i="1"/>
  <c r="G236" i="10" s="1"/>
  <c r="H125" i="1"/>
  <c r="I124" i="1"/>
  <c r="G235" i="10" s="1"/>
  <c r="H124" i="1"/>
  <c r="H123" i="1"/>
  <c r="I122" i="1"/>
  <c r="G233" i="10" s="1"/>
  <c r="H122" i="1"/>
  <c r="I121" i="1"/>
  <c r="G232" i="10" s="1"/>
  <c r="H121" i="1"/>
  <c r="I120" i="1"/>
  <c r="H120" i="1"/>
  <c r="I119" i="1"/>
  <c r="G230" i="10" s="1"/>
  <c r="H119" i="1"/>
  <c r="I118" i="1"/>
  <c r="G229" i="10" s="1"/>
  <c r="H118" i="1"/>
  <c r="I117" i="1"/>
  <c r="G228" i="10" s="1"/>
  <c r="H117" i="1"/>
  <c r="I116" i="1"/>
  <c r="G227" i="10" s="1"/>
  <c r="H116" i="1"/>
  <c r="I115" i="1"/>
  <c r="G226" i="10" s="1"/>
  <c r="H115" i="1"/>
  <c r="I114" i="1"/>
  <c r="G225" i="10" s="1"/>
  <c r="H114" i="1"/>
  <c r="I113" i="1"/>
  <c r="G224" i="10" s="1"/>
  <c r="H113" i="1"/>
  <c r="I112" i="1"/>
  <c r="G223" i="10" s="1"/>
  <c r="H112" i="1"/>
  <c r="I111" i="1"/>
  <c r="G222" i="10" s="1"/>
  <c r="H111" i="1"/>
  <c r="I110" i="1"/>
  <c r="G221" i="10" s="1"/>
  <c r="H110" i="1"/>
  <c r="I109" i="1"/>
  <c r="G220" i="10" s="1"/>
  <c r="H109" i="1"/>
  <c r="I108" i="1"/>
  <c r="G219" i="10" s="1"/>
  <c r="H108" i="1"/>
  <c r="H107" i="1"/>
  <c r="I106" i="1"/>
  <c r="H106" i="1"/>
  <c r="I105" i="1"/>
  <c r="H105" i="1"/>
  <c r="I104" i="1"/>
  <c r="H104" i="1"/>
  <c r="I103" i="1"/>
  <c r="H103" i="1"/>
  <c r="I102" i="1"/>
  <c r="H102" i="1"/>
  <c r="I101" i="1"/>
  <c r="H101" i="1"/>
  <c r="I100" i="1"/>
  <c r="H100" i="1"/>
  <c r="H99" i="1"/>
  <c r="I98" i="1"/>
  <c r="H98" i="1"/>
  <c r="I97" i="1"/>
  <c r="H97" i="1"/>
  <c r="I96" i="1"/>
  <c r="H96" i="1"/>
  <c r="I95" i="1"/>
  <c r="H95" i="1"/>
  <c r="I94" i="1"/>
  <c r="H94" i="1"/>
  <c r="I93" i="1"/>
  <c r="G469" i="10" s="1"/>
  <c r="H93" i="1"/>
  <c r="I92" i="1"/>
  <c r="G468" i="10" s="1"/>
  <c r="H92" i="1"/>
  <c r="H91" i="1"/>
  <c r="I90" i="1"/>
  <c r="G466" i="10" s="1"/>
  <c r="H90" i="1"/>
  <c r="I89" i="1"/>
  <c r="G465" i="10" s="1"/>
  <c r="H89" i="1"/>
  <c r="I88" i="1"/>
  <c r="G464" i="10" s="1"/>
  <c r="H88" i="1"/>
  <c r="I87" i="1"/>
  <c r="G463" i="10" s="1"/>
  <c r="H87" i="1"/>
  <c r="I86" i="1"/>
  <c r="G462" i="10" s="1"/>
  <c r="H86" i="1"/>
  <c r="I85" i="1"/>
  <c r="G461" i="10" s="1"/>
  <c r="H85" i="1"/>
  <c r="I84" i="1"/>
  <c r="G460" i="10" s="1"/>
  <c r="H84" i="1"/>
  <c r="H83" i="1"/>
  <c r="I82" i="1"/>
  <c r="G217" i="10" s="1"/>
  <c r="H82" i="1"/>
  <c r="I81" i="1"/>
  <c r="G216" i="10" s="1"/>
  <c r="H81" i="1"/>
  <c r="I80" i="1"/>
  <c r="G215" i="10" s="1"/>
  <c r="H80" i="1"/>
  <c r="I79" i="1"/>
  <c r="H79" i="1"/>
  <c r="I78" i="1"/>
  <c r="G213" i="10" s="1"/>
  <c r="H78" i="1"/>
  <c r="I77" i="1"/>
  <c r="G212" i="10" s="1"/>
  <c r="H77" i="1"/>
  <c r="I76" i="1"/>
  <c r="G211" i="10" s="1"/>
  <c r="H76" i="1"/>
  <c r="I75" i="1"/>
  <c r="G210" i="10" s="1"/>
  <c r="H75" i="1"/>
  <c r="I74" i="1"/>
  <c r="G209" i="10" s="1"/>
  <c r="H74" i="1"/>
  <c r="I73" i="1"/>
  <c r="G208" i="10" s="1"/>
  <c r="H73" i="1"/>
  <c r="I72" i="1"/>
  <c r="G207" i="10" s="1"/>
  <c r="H72" i="1"/>
  <c r="I71" i="1"/>
  <c r="H71" i="1"/>
  <c r="I70" i="1"/>
  <c r="G205" i="10" s="1"/>
  <c r="H70" i="1"/>
  <c r="I69" i="1"/>
  <c r="G204" i="10" s="1"/>
  <c r="H69" i="1"/>
  <c r="I68" i="1"/>
  <c r="G203" i="10" s="1"/>
  <c r="H68" i="1"/>
  <c r="H67" i="1"/>
  <c r="I66" i="1"/>
  <c r="H66" i="1"/>
  <c r="I65" i="1"/>
  <c r="G200" i="10" s="1"/>
  <c r="H65" i="1"/>
  <c r="I64" i="1"/>
  <c r="G199" i="10" s="1"/>
  <c r="H64" i="1"/>
  <c r="I63" i="1"/>
  <c r="G198" i="10" s="1"/>
  <c r="H63" i="1"/>
  <c r="I62" i="1"/>
  <c r="H62" i="1"/>
  <c r="I61" i="1"/>
  <c r="G196" i="10" s="1"/>
  <c r="H61" i="1"/>
  <c r="I60" i="1"/>
  <c r="H60" i="1"/>
  <c r="C1" i="14"/>
  <c r="D404" i="14"/>
  <c r="D237" i="14"/>
  <c r="D13" i="14"/>
  <c r="D276" i="14"/>
  <c r="D236" i="14"/>
  <c r="D144" i="14"/>
  <c r="D87" i="14"/>
  <c r="D137" i="14"/>
  <c r="D162" i="14"/>
  <c r="D291" i="14"/>
  <c r="D202" i="14"/>
  <c r="D290" i="14"/>
  <c r="D79" i="14"/>
  <c r="D445" i="14"/>
  <c r="D480" i="14"/>
  <c r="D464" i="14"/>
  <c r="D473" i="14"/>
  <c r="D436" i="14"/>
  <c r="D438" i="14"/>
  <c r="D320" i="14"/>
  <c r="D413" i="14"/>
  <c r="D517" i="14"/>
  <c r="D433" i="14"/>
  <c r="D474" i="14"/>
  <c r="D247" i="14"/>
  <c r="D487" i="14"/>
  <c r="D523" i="14"/>
  <c r="D346" i="14"/>
  <c r="D337" i="14"/>
  <c r="D508" i="14"/>
  <c r="D495" i="14"/>
  <c r="D232" i="14"/>
  <c r="D462" i="14"/>
  <c r="D481" i="14"/>
  <c r="D496" i="14"/>
  <c r="D509" i="14"/>
  <c r="D392" i="14"/>
  <c r="D492" i="14"/>
  <c r="D409" i="14"/>
  <c r="D212" i="14"/>
  <c r="D484" i="14"/>
  <c r="D522" i="14"/>
  <c r="D229" i="14"/>
  <c r="D451" i="14"/>
  <c r="D526" i="14"/>
  <c r="D387" i="14"/>
  <c r="D420" i="14"/>
  <c r="D519" i="14"/>
  <c r="D485" i="14"/>
  <c r="D221" i="14"/>
  <c r="D499" i="14"/>
  <c r="D325" i="14"/>
  <c r="D511" i="14"/>
  <c r="D347" i="14"/>
  <c r="D497" i="14"/>
  <c r="D516" i="14"/>
  <c r="D520" i="14"/>
  <c r="D119" i="14"/>
  <c r="D429" i="14"/>
  <c r="D444" i="14"/>
  <c r="D529" i="14"/>
  <c r="D513" i="14"/>
  <c r="D502" i="14"/>
  <c r="D362" i="14"/>
  <c r="D324" i="14"/>
  <c r="D503" i="14"/>
  <c r="D147" i="14"/>
  <c r="D454" i="14"/>
  <c r="D505" i="14"/>
  <c r="D440" i="14"/>
  <c r="D285" i="14"/>
  <c r="D134" i="14"/>
  <c r="D330" i="14"/>
  <c r="D441" i="14"/>
  <c r="D532" i="14"/>
  <c r="D193" i="14"/>
  <c r="D500" i="14"/>
  <c r="D425" i="14"/>
  <c r="D107" i="14"/>
  <c r="D493" i="14"/>
  <c r="D455" i="14"/>
  <c r="D233" i="14"/>
  <c r="D89" i="14"/>
  <c r="D479" i="14"/>
  <c r="D447" i="14"/>
  <c r="D385" i="14"/>
  <c r="D254" i="14"/>
  <c r="D266" i="14"/>
  <c r="D470" i="14"/>
  <c r="D294" i="14"/>
  <c r="D80" i="14"/>
  <c r="D105" i="14"/>
  <c r="D260" i="14"/>
  <c r="D78" i="14"/>
  <c r="D200" i="14"/>
  <c r="D525" i="14"/>
  <c r="D287" i="14"/>
  <c r="D435" i="14"/>
  <c r="D53" i="14"/>
  <c r="D256" i="14"/>
  <c r="D88" i="14"/>
  <c r="D32" i="14"/>
  <c r="D35" i="14"/>
  <c r="D434" i="14"/>
  <c r="D39" i="14"/>
  <c r="D226" i="14"/>
  <c r="D155" i="14"/>
  <c r="D360" i="14"/>
  <c r="D170" i="14"/>
  <c r="D125" i="14"/>
  <c r="D67" i="14"/>
  <c r="D272" i="14"/>
  <c r="D321" i="14"/>
  <c r="D297" i="14"/>
  <c r="D383" i="14"/>
  <c r="D498" i="14"/>
  <c r="D489" i="14"/>
  <c r="D288" i="14"/>
  <c r="D62" i="14"/>
  <c r="D279" i="14"/>
  <c r="D312" i="14"/>
  <c r="D30" i="14"/>
  <c r="D375" i="14"/>
  <c r="D263" i="14"/>
  <c r="D417" i="14"/>
  <c r="D323" i="14"/>
  <c r="D117" i="14"/>
  <c r="D399" i="14"/>
  <c r="D535" i="14"/>
  <c r="D98" i="14"/>
  <c r="D405" i="14"/>
  <c r="D418" i="14"/>
  <c r="D335" i="14"/>
  <c r="D381" i="14"/>
  <c r="D357" i="14"/>
  <c r="D213" i="14"/>
  <c r="D389" i="14"/>
  <c r="D150" i="14"/>
  <c r="D29" i="14"/>
  <c r="D222" i="14"/>
  <c r="D65" i="14"/>
  <c r="D116" i="14"/>
  <c r="D467" i="14"/>
  <c r="D452" i="14"/>
  <c r="D292" i="14"/>
  <c r="D488" i="14"/>
  <c r="D123" i="14"/>
  <c r="D339" i="14"/>
  <c r="D111" i="14"/>
  <c r="D327" i="14"/>
  <c r="D456" i="14"/>
  <c r="D458" i="14"/>
  <c r="D448" i="14"/>
  <c r="D504" i="14"/>
  <c r="D414" i="14"/>
  <c r="D397" i="14"/>
  <c r="D401" i="14"/>
  <c r="D28" i="14"/>
  <c r="D135" i="14"/>
  <c r="D54" i="14"/>
  <c r="D52" i="14"/>
  <c r="D23" i="14"/>
  <c r="D124" i="14"/>
  <c r="D82" i="14"/>
  <c r="D359" i="14"/>
  <c r="D472" i="14"/>
  <c r="D510" i="14"/>
  <c r="D315" i="14"/>
  <c r="D423" i="14"/>
  <c r="D361" i="14"/>
  <c r="D322" i="14"/>
  <c r="D427" i="14"/>
  <c r="D384" i="14"/>
  <c r="D412" i="14"/>
  <c r="D388" i="14"/>
  <c r="D262" i="14"/>
  <c r="D304" i="14"/>
  <c r="D223" i="14"/>
  <c r="D49" i="14"/>
  <c r="D515" i="14"/>
  <c r="D76" i="14"/>
  <c r="D34" i="14"/>
  <c r="D95" i="14"/>
  <c r="D396" i="14"/>
  <c r="D415" i="14"/>
  <c r="D333" i="14"/>
  <c r="D102" i="14"/>
  <c r="D74" i="14"/>
  <c r="D253" i="14"/>
  <c r="D313" i="14"/>
  <c r="D238" i="14"/>
  <c r="D69" i="14"/>
  <c r="D43" i="14"/>
  <c r="D274" i="14"/>
  <c r="D228" i="14"/>
  <c r="D298" i="14"/>
  <c r="D225" i="14"/>
  <c r="D112" i="14"/>
  <c r="D59" i="14"/>
  <c r="D126" i="14"/>
  <c r="D128" i="14"/>
  <c r="D271" i="14"/>
  <c r="D136" i="14"/>
  <c r="D204" i="14"/>
  <c r="D45" i="14"/>
  <c r="D189" i="14"/>
  <c r="D345" i="14"/>
  <c r="D108" i="14"/>
  <c r="D63" i="14"/>
  <c r="D149" i="14"/>
  <c r="D70" i="14"/>
  <c r="D421" i="14"/>
  <c r="D461" i="14"/>
  <c r="D534" i="14"/>
  <c r="D217" i="14"/>
  <c r="D103" i="14"/>
  <c r="D152" i="14"/>
  <c r="D148" i="14"/>
  <c r="D106" i="14"/>
  <c r="D319" i="14"/>
  <c r="D92" i="14"/>
  <c r="D48" i="14"/>
  <c r="D255" i="14"/>
  <c r="D21" i="14"/>
  <c r="D494" i="14"/>
  <c r="D31" i="14"/>
  <c r="D243" i="14"/>
  <c r="D91" i="14"/>
  <c r="D97" i="14"/>
  <c r="D280" i="14"/>
  <c r="D248" i="14"/>
  <c r="D475" i="14"/>
  <c r="D174" i="14"/>
  <c r="D113" i="14"/>
  <c r="D8" i="14"/>
  <c r="D295" i="14"/>
  <c r="D284" i="14"/>
  <c r="D140" i="14"/>
  <c r="D139" i="14"/>
  <c r="D33" i="14"/>
  <c r="D476" i="14"/>
  <c r="D530" i="14"/>
  <c r="D459" i="14"/>
  <c r="D531" i="14"/>
  <c r="D349" i="14"/>
  <c r="D536" i="14"/>
  <c r="D234" i="14"/>
  <c r="D154" i="14"/>
  <c r="D164" i="14"/>
  <c r="D176" i="14"/>
  <c r="D258" i="14"/>
  <c r="D289" i="14"/>
  <c r="D127" i="14"/>
  <c r="D245" i="14"/>
  <c r="D72" i="14"/>
  <c r="D252" i="14"/>
  <c r="D328" i="14"/>
  <c r="D430" i="14"/>
  <c r="D437" i="14"/>
  <c r="D296" i="14"/>
  <c r="D353" i="14"/>
  <c r="D329" i="14"/>
  <c r="D210" i="14"/>
  <c r="D307" i="14"/>
  <c r="D332" i="14"/>
  <c r="D407" i="14"/>
  <c r="D317" i="14"/>
  <c r="D391" i="14"/>
  <c r="D220" i="14"/>
  <c r="D110" i="14"/>
  <c r="D230" i="14"/>
  <c r="D224" i="14"/>
  <c r="D408" i="14"/>
  <c r="D208" i="14"/>
  <c r="D310" i="14"/>
  <c r="D178" i="14"/>
  <c r="D179" i="14"/>
  <c r="D273" i="14"/>
  <c r="D27" i="14"/>
  <c r="D216" i="14"/>
  <c r="D428" i="14"/>
  <c r="D344" i="14"/>
  <c r="D352" i="14"/>
  <c r="D376" i="14"/>
  <c r="D192" i="14"/>
  <c r="D372" i="14"/>
  <c r="D356" i="14"/>
  <c r="D55" i="14"/>
  <c r="D214" i="14"/>
  <c r="D400" i="14"/>
  <c r="D340" i="14"/>
  <c r="D377" i="14"/>
  <c r="D261" i="14"/>
  <c r="D199" i="14"/>
  <c r="D104" i="14"/>
  <c r="D382" i="14"/>
  <c r="D50" i="14"/>
  <c r="D314" i="14"/>
  <c r="D373" i="14"/>
  <c r="D269" i="14"/>
  <c r="D142" i="14"/>
  <c r="D26" i="14"/>
  <c r="D301" i="14"/>
  <c r="D293" i="14"/>
  <c r="D241" i="14"/>
  <c r="D395" i="14"/>
  <c r="D278" i="14"/>
  <c r="D38" i="14"/>
  <c r="D169" i="14"/>
  <c r="D365" i="14"/>
  <c r="D422" i="14"/>
  <c r="D478" i="14"/>
  <c r="D194" i="14"/>
  <c r="D231" i="14"/>
  <c r="D302" i="14"/>
  <c r="D299" i="14"/>
  <c r="D246" i="14"/>
  <c r="D393" i="14"/>
  <c r="D265" i="14"/>
  <c r="D378" i="14"/>
  <c r="D371" i="14"/>
  <c r="D156" i="14"/>
  <c r="D203" i="14"/>
  <c r="D129" i="14"/>
  <c r="D390" i="14"/>
  <c r="D416" i="14"/>
  <c r="D277" i="14"/>
  <c r="D368" i="14"/>
  <c r="D419" i="14"/>
  <c r="D374" i="14"/>
  <c r="D394" i="14"/>
  <c r="D68" i="14"/>
  <c r="D403" i="14"/>
  <c r="D281" i="14"/>
  <c r="D411" i="14"/>
  <c r="D205" i="14"/>
  <c r="D257" i="14"/>
  <c r="D308" i="14"/>
  <c r="D182" i="14"/>
  <c r="D380" i="14"/>
  <c r="D410" i="14"/>
  <c r="D457" i="14"/>
  <c r="D235" i="14"/>
  <c r="D482" i="14"/>
  <c r="D406" i="14"/>
  <c r="D173" i="14"/>
  <c r="D268" i="14"/>
  <c r="D100" i="14"/>
  <c r="D306" i="14"/>
  <c r="D343" i="14"/>
  <c r="D141" i="14"/>
  <c r="D370" i="14"/>
  <c r="D267" i="14"/>
  <c r="D442" i="14"/>
  <c r="D286" i="14"/>
  <c r="D316" i="14"/>
  <c r="D66" i="14"/>
  <c r="D18" i="14"/>
  <c r="D19" i="14"/>
  <c r="D355" i="14"/>
  <c r="D196" i="14"/>
  <c r="D367" i="14"/>
  <c r="D138" i="14"/>
  <c r="D172" i="14"/>
  <c r="D184" i="14"/>
  <c r="D242" i="14"/>
  <c r="D364" i="14"/>
  <c r="D477" i="14"/>
  <c r="D331" i="14"/>
  <c r="D471" i="14"/>
  <c r="D209" i="14"/>
  <c r="D197" i="14"/>
  <c r="D36" i="14"/>
  <c r="D351" i="14"/>
  <c r="D424" i="14"/>
  <c r="D181" i="14"/>
  <c r="D90" i="14"/>
  <c r="D426" i="14"/>
  <c r="D133" i="14"/>
  <c r="D180" i="14"/>
  <c r="D131" i="14"/>
  <c r="D121" i="14"/>
  <c r="D309" i="14"/>
  <c r="D109" i="14"/>
  <c r="D336" i="14"/>
  <c r="D167" i="14"/>
  <c r="D227" i="14"/>
  <c r="D402" i="14"/>
  <c r="D159" i="14"/>
  <c r="D24" i="14"/>
  <c r="D270" i="14"/>
  <c r="D483" i="14"/>
  <c r="D83" i="14"/>
  <c r="D64" i="14"/>
  <c r="D282" i="14"/>
  <c r="D369" i="14"/>
  <c r="D175" i="14"/>
  <c r="D275" i="14"/>
  <c r="D239" i="14"/>
  <c r="D303" i="14"/>
  <c r="D219" i="14"/>
  <c r="D215" i="14"/>
  <c r="D145" i="14"/>
  <c r="D120" i="14"/>
  <c r="D56" i="14"/>
  <c r="D96" i="14"/>
  <c r="D146" i="14"/>
  <c r="D7" i="14"/>
  <c r="D207" i="14"/>
  <c r="D20" i="14"/>
  <c r="D363" i="14"/>
  <c r="D206" i="14"/>
  <c r="D42" i="14"/>
  <c r="D218" i="14"/>
  <c r="D16" i="14"/>
  <c r="D86" i="14"/>
  <c r="D143" i="14"/>
  <c r="D300" i="14"/>
  <c r="D15" i="14"/>
  <c r="D60" i="14"/>
  <c r="D166" i="14"/>
  <c r="D157" i="14"/>
  <c r="D37" i="14"/>
  <c r="D75" i="14"/>
  <c r="D10" i="14"/>
  <c r="D101" i="14"/>
  <c r="D25" i="14"/>
  <c r="D12" i="14"/>
  <c r="D22" i="14"/>
  <c r="D4" i="14"/>
  <c r="D6" i="14"/>
  <c r="D46" i="14"/>
  <c r="D115" i="14"/>
  <c r="D439" i="14"/>
  <c r="D114" i="14"/>
  <c r="D161" i="14"/>
  <c r="D259" i="14"/>
  <c r="D190" i="14"/>
  <c r="D264" i="14"/>
  <c r="D201" i="14"/>
  <c r="D518" i="14"/>
  <c r="D501" i="14"/>
  <c r="D463" i="14"/>
  <c r="D537" i="14"/>
  <c r="D514" i="14"/>
  <c r="D506" i="14"/>
  <c r="D527" i="14"/>
  <c r="D521" i="14"/>
  <c r="D449" i="14"/>
  <c r="D486" i="14"/>
  <c r="D465" i="14"/>
  <c r="D512" i="14"/>
  <c r="D524" i="14"/>
  <c r="D466" i="14"/>
  <c r="D386" i="14"/>
  <c r="D446" i="14"/>
  <c r="D443" i="14"/>
  <c r="D311" i="14"/>
  <c r="D326" i="14"/>
  <c r="D358" i="14"/>
  <c r="D469" i="14"/>
  <c r="D431" i="14"/>
  <c r="D450" i="14"/>
  <c r="D160" i="14"/>
  <c r="D453" i="14"/>
  <c r="D350" i="14"/>
  <c r="D5" i="14"/>
  <c r="D432" i="14"/>
  <c r="D47" i="14"/>
  <c r="D61" i="14"/>
  <c r="D71" i="14"/>
  <c r="D99" i="14"/>
  <c r="D94" i="14"/>
  <c r="D81" i="14"/>
  <c r="D186" i="14"/>
  <c r="D244" i="14"/>
  <c r="D58" i="14"/>
  <c r="D195" i="14"/>
  <c r="D122" i="14"/>
  <c r="D533" i="14"/>
  <c r="D341" i="14"/>
  <c r="D17" i="14"/>
  <c r="D491" i="14"/>
  <c r="D468" i="14"/>
  <c r="D507" i="14"/>
  <c r="D490" i="14"/>
  <c r="D354" i="14"/>
  <c r="D240" i="14"/>
  <c r="D460" i="14"/>
  <c r="D158" i="14"/>
  <c r="D305" i="14"/>
  <c r="D211" i="14"/>
  <c r="D366" i="14"/>
  <c r="D44" i="14"/>
  <c r="D342" i="14"/>
  <c r="D379" i="14"/>
  <c r="D177" i="14"/>
  <c r="D528" i="14"/>
  <c r="D93" i="14"/>
  <c r="D77" i="14"/>
  <c r="D198" i="14"/>
  <c r="D40" i="14"/>
  <c r="D334" i="14"/>
  <c r="D398" i="14"/>
  <c r="D283" i="14"/>
  <c r="D318" i="14"/>
  <c r="D41" i="14"/>
  <c r="D251" i="14"/>
  <c r="D85" i="14"/>
  <c r="D171" i="14"/>
  <c r="D130" i="14"/>
  <c r="D51" i="14"/>
  <c r="D132" i="14"/>
  <c r="D168" i="14"/>
  <c r="D165" i="14"/>
  <c r="D185" i="14"/>
  <c r="D191" i="14"/>
  <c r="D73" i="14"/>
  <c r="D250" i="14"/>
  <c r="D348" i="14"/>
  <c r="D338" i="14"/>
  <c r="D188" i="14"/>
  <c r="D84" i="14"/>
  <c r="D14" i="14"/>
  <c r="D249" i="14"/>
  <c r="D118" i="14"/>
  <c r="D187" i="14"/>
  <c r="D57" i="14"/>
  <c r="D11" i="14"/>
  <c r="D153" i="14"/>
  <c r="D163" i="14"/>
  <c r="D183" i="14"/>
  <c r="D151" i="14"/>
  <c r="D9" i="14"/>
  <c r="G293" i="10" l="1"/>
  <c r="G297" i="10"/>
  <c r="G301" i="10"/>
  <c r="G244" i="10"/>
  <c r="G248" i="10"/>
  <c r="P444" i="10"/>
  <c r="P436" i="10"/>
  <c r="P428" i="10"/>
  <c r="P420" i="10"/>
  <c r="P412" i="10"/>
  <c r="P404" i="10"/>
  <c r="P396" i="10"/>
  <c r="P388" i="10"/>
  <c r="P364" i="10"/>
  <c r="G231" i="10"/>
  <c r="G302" i="10"/>
  <c r="G197" i="10"/>
  <c r="G201" i="10"/>
  <c r="G214" i="10"/>
  <c r="G99" i="10"/>
  <c r="G269" i="10"/>
  <c r="G273" i="10"/>
  <c r="G300" i="10"/>
  <c r="G471" i="10"/>
  <c r="G506" i="10"/>
  <c r="G472" i="10"/>
  <c r="G476" i="10"/>
  <c r="G514" i="10"/>
  <c r="P141" i="10"/>
  <c r="G523" i="10"/>
  <c r="G478" i="10"/>
  <c r="G489" i="10"/>
  <c r="G531" i="10"/>
  <c r="G256" i="10"/>
  <c r="P165" i="10"/>
  <c r="P152" i="10"/>
  <c r="P156" i="10"/>
  <c r="P149" i="10"/>
  <c r="P151" i="10"/>
  <c r="P425" i="10"/>
  <c r="P432" i="10"/>
  <c r="P424" i="10"/>
  <c r="P373" i="10"/>
  <c r="P363" i="10"/>
  <c r="P162" i="10"/>
  <c r="P166" i="10"/>
  <c r="P167" i="10"/>
  <c r="P164" i="10"/>
  <c r="G482" i="10"/>
  <c r="G521" i="10"/>
  <c r="G487" i="10"/>
  <c r="G493" i="10"/>
  <c r="G497" i="10"/>
  <c r="G501" i="10"/>
  <c r="G503" i="10"/>
  <c r="G507" i="10"/>
  <c r="G511" i="10"/>
  <c r="G517" i="10"/>
  <c r="G477" i="10"/>
  <c r="G522" i="10"/>
  <c r="G529" i="10"/>
  <c r="G484" i="10"/>
  <c r="G488" i="10"/>
  <c r="G494" i="10"/>
  <c r="G498" i="10"/>
  <c r="G502" i="10"/>
  <c r="G504" i="10"/>
  <c r="G508" i="10"/>
  <c r="G512" i="10"/>
  <c r="G518" i="10"/>
  <c r="G525" i="10"/>
  <c r="G530" i="10"/>
  <c r="G505" i="10"/>
  <c r="G509" i="10"/>
  <c r="G513" i="10"/>
  <c r="G515" i="10"/>
  <c r="G526" i="10"/>
  <c r="G475" i="10"/>
  <c r="G481" i="10"/>
  <c r="G520" i="10"/>
  <c r="G524" i="10"/>
  <c r="G139" i="10"/>
  <c r="G480" i="10"/>
  <c r="G486" i="10"/>
  <c r="G490" i="10"/>
  <c r="G492" i="10"/>
  <c r="G496" i="10"/>
  <c r="G500" i="10"/>
  <c r="G510" i="10"/>
  <c r="G516" i="10"/>
  <c r="G527" i="10"/>
  <c r="G155" i="10"/>
  <c r="P136" i="10"/>
  <c r="P118" i="10"/>
  <c r="P104" i="10"/>
  <c r="P97" i="10"/>
  <c r="P79" i="10"/>
  <c r="P66" i="10"/>
  <c r="P60" i="10"/>
  <c r="P130" i="10"/>
  <c r="P117" i="10"/>
  <c r="P111" i="10"/>
  <c r="P91" i="10"/>
  <c r="P78" i="10"/>
  <c r="P72" i="10"/>
  <c r="P65" i="10"/>
  <c r="P129" i="10"/>
  <c r="P123" i="10"/>
  <c r="P116" i="10"/>
  <c r="P110" i="10"/>
  <c r="P103" i="10"/>
  <c r="P90" i="10"/>
  <c r="P84" i="10"/>
  <c r="P77" i="10"/>
  <c r="P71" i="10"/>
  <c r="P64" i="10"/>
  <c r="G459" i="10"/>
  <c r="P128" i="10"/>
  <c r="P122" i="10"/>
  <c r="P115" i="10"/>
  <c r="P109" i="10"/>
  <c r="P96" i="10"/>
  <c r="P89" i="10"/>
  <c r="P83" i="10"/>
  <c r="P76" i="10"/>
  <c r="P70" i="10"/>
  <c r="P63" i="10"/>
  <c r="G467" i="10"/>
  <c r="G483" i="10"/>
  <c r="P140" i="10"/>
  <c r="P134" i="10"/>
  <c r="P127" i="10"/>
  <c r="P121" i="10"/>
  <c r="P114" i="10"/>
  <c r="P108" i="10"/>
  <c r="P95" i="10"/>
  <c r="P88" i="10"/>
  <c r="P82" i="10"/>
  <c r="P75" i="10"/>
  <c r="P69" i="10"/>
  <c r="P62" i="10"/>
  <c r="P139" i="10"/>
  <c r="P133" i="10"/>
  <c r="P126" i="10"/>
  <c r="P120" i="10"/>
  <c r="P113" i="10"/>
  <c r="P107" i="10"/>
  <c r="P100" i="10"/>
  <c r="P94" i="10"/>
  <c r="P87" i="10"/>
  <c r="P81" i="10"/>
  <c r="P74" i="10"/>
  <c r="P68" i="10"/>
  <c r="P61" i="10"/>
  <c r="G532" i="10"/>
  <c r="P138" i="10"/>
  <c r="P132" i="10"/>
  <c r="P125" i="10"/>
  <c r="P119" i="10"/>
  <c r="P112" i="10"/>
  <c r="P106" i="10"/>
  <c r="P99" i="10"/>
  <c r="P93" i="10"/>
  <c r="P86" i="10"/>
  <c r="P80" i="10"/>
  <c r="P73" i="10"/>
  <c r="P137" i="10"/>
  <c r="P131" i="10"/>
  <c r="P124" i="10"/>
  <c r="P105" i="10"/>
  <c r="P98" i="10"/>
  <c r="P92" i="10"/>
  <c r="P85" i="10"/>
  <c r="P67" i="10"/>
  <c r="P135" i="10"/>
  <c r="P423" i="10"/>
  <c r="P415" i="10"/>
  <c r="P378" i="10"/>
  <c r="P375" i="10"/>
  <c r="P372" i="10"/>
  <c r="G69" i="10"/>
  <c r="G76" i="10"/>
  <c r="G103" i="10"/>
  <c r="G114" i="10"/>
  <c r="G118" i="10"/>
  <c r="G127" i="10"/>
  <c r="G134" i="10"/>
  <c r="G142" i="10"/>
  <c r="G153" i="10"/>
  <c r="G156" i="10"/>
  <c r="G495" i="10"/>
  <c r="P525" i="10"/>
  <c r="P524" i="10"/>
  <c r="P516" i="10"/>
  <c r="P512" i="10"/>
  <c r="P504" i="10"/>
  <c r="P500" i="10"/>
  <c r="P492" i="10"/>
  <c r="P488" i="10"/>
  <c r="P476" i="10"/>
  <c r="P464" i="10"/>
  <c r="G63" i="10"/>
  <c r="G84" i="10"/>
  <c r="G87" i="10"/>
  <c r="G94" i="10"/>
  <c r="G100" i="10"/>
  <c r="G111" i="10"/>
  <c r="G122" i="10"/>
  <c r="G146" i="10"/>
  <c r="G404" i="10"/>
  <c r="G149" i="10"/>
  <c r="G73" i="10"/>
  <c r="G138" i="10"/>
  <c r="P532" i="10"/>
  <c r="P523" i="10"/>
  <c r="P515" i="10"/>
  <c r="P511" i="10"/>
  <c r="P503" i="10"/>
  <c r="P487" i="10"/>
  <c r="P475" i="10"/>
  <c r="P463" i="10"/>
  <c r="G70" i="10"/>
  <c r="G77" i="10"/>
  <c r="G115" i="10"/>
  <c r="G124" i="10"/>
  <c r="G128" i="10"/>
  <c r="G131" i="10"/>
  <c r="G135" i="10"/>
  <c r="G412" i="10"/>
  <c r="G154" i="10"/>
  <c r="G80" i="10"/>
  <c r="G106" i="10"/>
  <c r="G145" i="10"/>
  <c r="P531" i="10"/>
  <c r="P522" i="10"/>
  <c r="P514" i="10"/>
  <c r="P510" i="10"/>
  <c r="P498" i="10"/>
  <c r="P486" i="10"/>
  <c r="P474" i="10"/>
  <c r="P462" i="10"/>
  <c r="G64" i="10"/>
  <c r="G81" i="10"/>
  <c r="G88" i="10"/>
  <c r="G95" i="10"/>
  <c r="G97" i="10"/>
  <c r="G108" i="10"/>
  <c r="G150" i="10"/>
  <c r="P530" i="10"/>
  <c r="P521" i="10"/>
  <c r="P509" i="10"/>
  <c r="P497" i="10"/>
  <c r="P473" i="10"/>
  <c r="P469" i="10"/>
  <c r="P461" i="10"/>
  <c r="G60" i="10"/>
  <c r="G71" i="10"/>
  <c r="G74" i="10"/>
  <c r="G78" i="10"/>
  <c r="G104" i="10"/>
  <c r="G116" i="10"/>
  <c r="G125" i="10"/>
  <c r="G129" i="10"/>
  <c r="G396" i="10"/>
  <c r="G136" i="10"/>
  <c r="G140" i="10"/>
  <c r="G143" i="10"/>
  <c r="G444" i="10"/>
  <c r="G161" i="10"/>
  <c r="G491" i="10"/>
  <c r="G132" i="10"/>
  <c r="P529" i="10"/>
  <c r="P520" i="10"/>
  <c r="P508" i="10"/>
  <c r="P496" i="10"/>
  <c r="P484" i="10"/>
  <c r="P480" i="10"/>
  <c r="P472" i="10"/>
  <c r="P468" i="10"/>
  <c r="P460" i="10"/>
  <c r="G61" i="10"/>
  <c r="G65" i="10"/>
  <c r="G82" i="10"/>
  <c r="G89" i="10"/>
  <c r="G92" i="10"/>
  <c r="G96" i="10"/>
  <c r="G98" i="10"/>
  <c r="G109" i="10"/>
  <c r="G120" i="10"/>
  <c r="G428" i="10"/>
  <c r="G86" i="10"/>
  <c r="G528" i="10"/>
  <c r="P528" i="10"/>
  <c r="P507" i="10"/>
  <c r="P495" i="10"/>
  <c r="P491" i="10"/>
  <c r="P483" i="10"/>
  <c r="P479" i="10"/>
  <c r="P471" i="10"/>
  <c r="P467" i="10"/>
  <c r="P459" i="10"/>
  <c r="G68" i="10"/>
  <c r="G72" i="10"/>
  <c r="G75" i="10"/>
  <c r="G79" i="10"/>
  <c r="G85" i="10"/>
  <c r="G105" i="10"/>
  <c r="G113" i="10"/>
  <c r="G117" i="10"/>
  <c r="G364" i="10"/>
  <c r="G126" i="10"/>
  <c r="G130" i="10"/>
  <c r="G133" i="10"/>
  <c r="G137" i="10"/>
  <c r="G141" i="10"/>
  <c r="G144" i="10"/>
  <c r="G152" i="10"/>
  <c r="G112" i="10"/>
  <c r="G151" i="10"/>
  <c r="P527" i="10"/>
  <c r="P518" i="10"/>
  <c r="P506" i="10"/>
  <c r="P502" i="10"/>
  <c r="P494" i="10"/>
  <c r="P490" i="10"/>
  <c r="P482" i="10"/>
  <c r="P478" i="10"/>
  <c r="P470" i="10"/>
  <c r="P466" i="10"/>
  <c r="G62" i="10"/>
  <c r="G66" i="10"/>
  <c r="G90" i="10"/>
  <c r="G93" i="10"/>
  <c r="G110" i="10"/>
  <c r="G121" i="10"/>
  <c r="G479" i="10"/>
  <c r="G119" i="10"/>
  <c r="P526" i="10"/>
  <c r="P517" i="10"/>
  <c r="P513" i="10"/>
  <c r="P505" i="10"/>
  <c r="P501" i="10"/>
  <c r="P493" i="10"/>
  <c r="P489" i="10"/>
  <c r="P481" i="10"/>
  <c r="P477" i="10"/>
  <c r="P465" i="10"/>
  <c r="G388" i="10"/>
  <c r="G409" i="10"/>
  <c r="G413" i="10"/>
  <c r="G417" i="10"/>
  <c r="G442" i="10"/>
  <c r="G446" i="10"/>
  <c r="G163" i="10"/>
  <c r="G242" i="10"/>
  <c r="G359" i="10"/>
  <c r="G431" i="10"/>
  <c r="P295" i="10"/>
  <c r="P287" i="10"/>
  <c r="P279" i="10"/>
  <c r="P271" i="10"/>
  <c r="P263" i="10"/>
  <c r="P255" i="10"/>
  <c r="P247" i="10"/>
  <c r="P239" i="10"/>
  <c r="P231" i="10"/>
  <c r="P223" i="10"/>
  <c r="P215" i="10"/>
  <c r="P207" i="10"/>
  <c r="P199" i="10"/>
  <c r="G357" i="10"/>
  <c r="G361" i="10"/>
  <c r="G369" i="10"/>
  <c r="G373" i="10"/>
  <c r="G377" i="10"/>
  <c r="G393" i="10"/>
  <c r="G397" i="10"/>
  <c r="G401" i="10"/>
  <c r="G402" i="10"/>
  <c r="G406" i="10"/>
  <c r="G421" i="10"/>
  <c r="G157" i="10"/>
  <c r="G426" i="10"/>
  <c r="G430" i="10"/>
  <c r="G434" i="10"/>
  <c r="G438" i="10"/>
  <c r="G167" i="10"/>
  <c r="G202" i="10"/>
  <c r="G250" i="10"/>
  <c r="G367" i="10"/>
  <c r="G439" i="10"/>
  <c r="P302" i="10"/>
  <c r="P294" i="10"/>
  <c r="P286" i="10"/>
  <c r="P278" i="10"/>
  <c r="P270" i="10"/>
  <c r="P262" i="10"/>
  <c r="P254" i="10"/>
  <c r="P246" i="10"/>
  <c r="P238" i="10"/>
  <c r="P230" i="10"/>
  <c r="P222" i="10"/>
  <c r="P214" i="10"/>
  <c r="P198" i="10"/>
  <c r="G365" i="10"/>
  <c r="G381" i="10"/>
  <c r="G385" i="10"/>
  <c r="G389" i="10"/>
  <c r="G410" i="10"/>
  <c r="G443" i="10"/>
  <c r="G447" i="10"/>
  <c r="G160" i="10"/>
  <c r="G258" i="10"/>
  <c r="G375" i="10"/>
  <c r="P301" i="10"/>
  <c r="P293" i="10"/>
  <c r="P285" i="10"/>
  <c r="P277" i="10"/>
  <c r="P269" i="10"/>
  <c r="P261" i="10"/>
  <c r="P253" i="10"/>
  <c r="P245" i="10"/>
  <c r="P237" i="10"/>
  <c r="P229" i="10"/>
  <c r="P221" i="10"/>
  <c r="P213" i="10"/>
  <c r="P205" i="10"/>
  <c r="P197" i="10"/>
  <c r="G370" i="10"/>
  <c r="G394" i="10"/>
  <c r="G398" i="10"/>
  <c r="G403" i="10"/>
  <c r="G407" i="10"/>
  <c r="G414" i="10"/>
  <c r="G418" i="10"/>
  <c r="G427" i="10"/>
  <c r="G435" i="10"/>
  <c r="G165" i="10"/>
  <c r="G168" i="10"/>
  <c r="G290" i="10"/>
  <c r="G415" i="10"/>
  <c r="G164" i="10"/>
  <c r="P300" i="10"/>
  <c r="P292" i="10"/>
  <c r="P284" i="10"/>
  <c r="P276" i="10"/>
  <c r="P260" i="10"/>
  <c r="P252" i="10"/>
  <c r="P244" i="10"/>
  <c r="P236" i="10"/>
  <c r="P228" i="10"/>
  <c r="P220" i="10"/>
  <c r="P212" i="10"/>
  <c r="P204" i="10"/>
  <c r="P196" i="10"/>
  <c r="G358" i="10"/>
  <c r="G362" i="10"/>
  <c r="G366" i="10"/>
  <c r="G374" i="10"/>
  <c r="G378" i="10"/>
  <c r="G382" i="10"/>
  <c r="G386" i="10"/>
  <c r="G390" i="10"/>
  <c r="G411" i="10"/>
  <c r="G159" i="10"/>
  <c r="G432" i="10"/>
  <c r="G440" i="10"/>
  <c r="G423" i="10"/>
  <c r="G171" i="10"/>
  <c r="P299" i="10"/>
  <c r="P291" i="10"/>
  <c r="P283" i="10"/>
  <c r="P275" i="10"/>
  <c r="P259" i="10"/>
  <c r="P251" i="10"/>
  <c r="P243" i="10"/>
  <c r="P235" i="10"/>
  <c r="P227" i="10"/>
  <c r="P219" i="10"/>
  <c r="P211" i="10"/>
  <c r="P203" i="10"/>
  <c r="G371" i="10"/>
  <c r="G395" i="10"/>
  <c r="G408" i="10"/>
  <c r="G419" i="10"/>
  <c r="G436" i="10"/>
  <c r="G166" i="10"/>
  <c r="G169" i="10"/>
  <c r="G218" i="10"/>
  <c r="G266" i="10"/>
  <c r="G383" i="10"/>
  <c r="P298" i="10"/>
  <c r="P290" i="10"/>
  <c r="P282" i="10"/>
  <c r="P274" i="10"/>
  <c r="P266" i="10"/>
  <c r="P258" i="10"/>
  <c r="P250" i="10"/>
  <c r="P242" i="10"/>
  <c r="P234" i="10"/>
  <c r="P226" i="10"/>
  <c r="P218" i="10"/>
  <c r="P210" i="10"/>
  <c r="P202" i="10"/>
  <c r="G363" i="10"/>
  <c r="G379" i="10"/>
  <c r="G387" i="10"/>
  <c r="G400" i="10"/>
  <c r="G416" i="10"/>
  <c r="G424" i="10"/>
  <c r="G425" i="10"/>
  <c r="G441" i="10"/>
  <c r="G445" i="10"/>
  <c r="G162" i="10"/>
  <c r="G234" i="10"/>
  <c r="G274" i="10"/>
  <c r="G391" i="10"/>
  <c r="P297" i="10"/>
  <c r="P289" i="10"/>
  <c r="P281" i="10"/>
  <c r="P273" i="10"/>
  <c r="P265" i="10"/>
  <c r="P257" i="10"/>
  <c r="P249" i="10"/>
  <c r="P241" i="10"/>
  <c r="P233" i="10"/>
  <c r="P225" i="10"/>
  <c r="P217" i="10"/>
  <c r="P209" i="10"/>
  <c r="P201" i="10"/>
  <c r="G360" i="10"/>
  <c r="G368" i="10"/>
  <c r="G372" i="10"/>
  <c r="G376" i="10"/>
  <c r="G384" i="10"/>
  <c r="G392" i="10"/>
  <c r="G405" i="10"/>
  <c r="G420" i="10"/>
  <c r="G429" i="10"/>
  <c r="G433" i="10"/>
  <c r="G170" i="10"/>
  <c r="G282" i="10"/>
  <c r="G399" i="10"/>
  <c r="G158" i="10"/>
  <c r="P296" i="10"/>
  <c r="P288" i="10"/>
  <c r="P280" i="10"/>
  <c r="P272" i="10"/>
  <c r="P264" i="10"/>
  <c r="P256" i="10"/>
  <c r="P248" i="10"/>
  <c r="P240" i="10"/>
  <c r="P232" i="10"/>
  <c r="P224" i="10"/>
  <c r="P216" i="10"/>
  <c r="P208" i="10"/>
  <c r="P200" i="10"/>
  <c r="B522" i="10"/>
  <c r="B42" i="10"/>
  <c r="F3" i="14"/>
  <c r="F4" i="14"/>
  <c r="D1" i="14"/>
  <c r="B523" i="10" l="1"/>
  <c r="B43" i="10"/>
  <c r="B524" i="10" l="1"/>
  <c r="B44" i="10"/>
  <c r="R13" i="2"/>
  <c r="R14" i="2"/>
  <c r="R15" i="2"/>
  <c r="R16" i="2"/>
  <c r="R17" i="2"/>
  <c r="R18" i="2"/>
  <c r="R19" i="2"/>
  <c r="R20" i="2"/>
  <c r="R21" i="2"/>
  <c r="R22" i="2"/>
  <c r="R23" i="2"/>
  <c r="R24" i="2"/>
  <c r="R12" i="2"/>
  <c r="I14" i="1"/>
  <c r="I15" i="1"/>
  <c r="I16" i="1"/>
  <c r="I17" i="1"/>
  <c r="I18" i="1"/>
  <c r="I19" i="1"/>
  <c r="I20" i="1"/>
  <c r="I21" i="1"/>
  <c r="I22" i="1"/>
  <c r="I23" i="1"/>
  <c r="G569" i="10" s="1"/>
  <c r="I24" i="1"/>
  <c r="I25" i="1"/>
  <c r="I26" i="1"/>
  <c r="G316" i="10" s="1"/>
  <c r="I27" i="1"/>
  <c r="G317" i="10" s="1"/>
  <c r="I28" i="1"/>
  <c r="I29" i="1"/>
  <c r="I30" i="1"/>
  <c r="I31" i="1"/>
  <c r="I32" i="1"/>
  <c r="I33" i="1"/>
  <c r="I34" i="1"/>
  <c r="G558" i="10" s="1"/>
  <c r="I35" i="1"/>
  <c r="G557" i="10" s="1"/>
  <c r="I36" i="1"/>
  <c r="I37" i="1"/>
  <c r="G102" i="10" s="1"/>
  <c r="I38" i="1"/>
  <c r="I39" i="1"/>
  <c r="I40" i="1"/>
  <c r="G552" i="10" s="1"/>
  <c r="I41" i="1"/>
  <c r="I42" i="1"/>
  <c r="G550" i="10" s="1"/>
  <c r="I43" i="1"/>
  <c r="I44" i="1"/>
  <c r="I45" i="1"/>
  <c r="I46" i="1"/>
  <c r="G437" i="10" s="1"/>
  <c r="I47" i="1"/>
  <c r="G47" i="10" s="1"/>
  <c r="I48" i="1"/>
  <c r="G544" i="10" s="1"/>
  <c r="I49" i="1"/>
  <c r="G543" i="10" s="1"/>
  <c r="I50" i="1"/>
  <c r="G542" i="10" s="1"/>
  <c r="I51" i="1"/>
  <c r="G541" i="10" s="1"/>
  <c r="I52" i="1"/>
  <c r="G540" i="10" s="1"/>
  <c r="I53" i="1"/>
  <c r="G539" i="10" s="1"/>
  <c r="I54" i="1"/>
  <c r="G538" i="10" s="1"/>
  <c r="I55" i="1"/>
  <c r="G537" i="10" s="1"/>
  <c r="I56" i="1"/>
  <c r="G536" i="10" s="1"/>
  <c r="I57" i="1"/>
  <c r="I58" i="1"/>
  <c r="G534" i="10" s="1"/>
  <c r="I59" i="1"/>
  <c r="G533" i="10" s="1"/>
  <c r="I13" i="1"/>
  <c r="G268" i="10" l="1"/>
  <c r="G554" i="10"/>
  <c r="G57" i="10"/>
  <c r="G535" i="10"/>
  <c r="G148" i="10"/>
  <c r="G553" i="10"/>
  <c r="G147" i="10"/>
  <c r="G556" i="10"/>
  <c r="G380" i="10"/>
  <c r="G551" i="10"/>
  <c r="G333" i="10"/>
  <c r="G549" i="10"/>
  <c r="G320" i="10"/>
  <c r="G548" i="10"/>
  <c r="G312" i="10"/>
  <c r="G571" i="10"/>
  <c r="G304" i="10"/>
  <c r="G267" i="10"/>
  <c r="G311" i="10"/>
  <c r="G574" i="10"/>
  <c r="G52" i="10"/>
  <c r="G555" i="10"/>
  <c r="G310" i="10"/>
  <c r="G559" i="10"/>
  <c r="G318" i="10"/>
  <c r="G206" i="10"/>
  <c r="G59" i="10"/>
  <c r="G519" i="10"/>
  <c r="G51" i="10"/>
  <c r="G545" i="10"/>
  <c r="G325" i="10"/>
  <c r="G579" i="10"/>
  <c r="G309" i="10"/>
  <c r="G562" i="10"/>
  <c r="G54" i="10"/>
  <c r="G101" i="10"/>
  <c r="G53" i="10"/>
  <c r="G546" i="10"/>
  <c r="G303" i="10"/>
  <c r="G195" i="10"/>
  <c r="G50" i="10"/>
  <c r="G563" i="10"/>
  <c r="G308" i="10"/>
  <c r="G561" i="10"/>
  <c r="G332" i="10"/>
  <c r="G422" i="10"/>
  <c r="G324" i="10"/>
  <c r="G575" i="10"/>
  <c r="G49" i="10"/>
  <c r="G570" i="10"/>
  <c r="G323" i="10"/>
  <c r="G568" i="10"/>
  <c r="G315" i="10"/>
  <c r="G573" i="10"/>
  <c r="G307" i="10"/>
  <c r="G577" i="10"/>
  <c r="G319" i="10"/>
  <c r="G567" i="10"/>
  <c r="G58" i="10"/>
  <c r="G499" i="10"/>
  <c r="G56" i="10"/>
  <c r="G565" i="10"/>
  <c r="G48" i="10"/>
  <c r="G572" i="10"/>
  <c r="G322" i="10"/>
  <c r="G578" i="10"/>
  <c r="G314" i="10"/>
  <c r="G576" i="10"/>
  <c r="G306" i="10"/>
  <c r="G547" i="10"/>
  <c r="G55" i="10"/>
  <c r="G564" i="10"/>
  <c r="G321" i="10"/>
  <c r="G560" i="10"/>
  <c r="G313" i="10"/>
  <c r="G485" i="10"/>
  <c r="G305" i="10"/>
  <c r="G566" i="10"/>
  <c r="G450" i="10"/>
  <c r="G328" i="10"/>
  <c r="G449" i="10"/>
  <c r="G327" i="10"/>
  <c r="G448" i="10"/>
  <c r="G326" i="10"/>
  <c r="G453" i="10"/>
  <c r="G331" i="10"/>
  <c r="G452" i="10"/>
  <c r="G330" i="10"/>
  <c r="G451" i="10"/>
  <c r="G329" i="10"/>
  <c r="G456" i="10"/>
  <c r="G44" i="10"/>
  <c r="G455" i="10"/>
  <c r="G43" i="10"/>
  <c r="G454" i="10"/>
  <c r="G42" i="10"/>
  <c r="G458" i="10"/>
  <c r="G46" i="10"/>
  <c r="G457" i="10"/>
  <c r="G45" i="10"/>
  <c r="G182" i="10"/>
  <c r="G344" i="10"/>
  <c r="G189" i="10"/>
  <c r="G351" i="10"/>
  <c r="G181" i="10"/>
  <c r="G343" i="10"/>
  <c r="G173" i="10"/>
  <c r="G335" i="10"/>
  <c r="G191" i="10"/>
  <c r="G353" i="10"/>
  <c r="G190" i="10"/>
  <c r="G352" i="10"/>
  <c r="G174" i="10"/>
  <c r="G336" i="10"/>
  <c r="G188" i="10"/>
  <c r="G350" i="10"/>
  <c r="G180" i="10"/>
  <c r="G342" i="10"/>
  <c r="G183" i="10"/>
  <c r="G345" i="10"/>
  <c r="G179" i="10"/>
  <c r="G341" i="10"/>
  <c r="G194" i="10"/>
  <c r="G356" i="10"/>
  <c r="G186" i="10"/>
  <c r="G348" i="10"/>
  <c r="G178" i="10"/>
  <c r="G340" i="10"/>
  <c r="G193" i="10"/>
  <c r="G355" i="10"/>
  <c r="G185" i="10"/>
  <c r="G347" i="10"/>
  <c r="G177" i="10"/>
  <c r="G339" i="10"/>
  <c r="G175" i="10"/>
  <c r="G337" i="10"/>
  <c r="G172" i="10"/>
  <c r="G334" i="10"/>
  <c r="G187" i="10"/>
  <c r="G349" i="10"/>
  <c r="G192" i="10"/>
  <c r="G354" i="10"/>
  <c r="G184" i="10"/>
  <c r="G346" i="10"/>
  <c r="G176" i="10"/>
  <c r="G338" i="10"/>
  <c r="B525" i="10"/>
  <c r="B45" i="10"/>
  <c r="B526" i="10" l="1"/>
  <c r="B46" i="10"/>
  <c r="B527" i="10" l="1"/>
  <c r="B47" i="10"/>
  <c r="B528" i="10" l="1"/>
  <c r="B48" i="10"/>
  <c r="B529" i="10" l="1"/>
  <c r="B49" i="10"/>
  <c r="B530" i="10" l="1"/>
  <c r="B50" i="10"/>
  <c r="B531" i="10" l="1"/>
  <c r="B51" i="10"/>
  <c r="B532" i="10" l="1"/>
  <c r="B52" i="10"/>
  <c r="B533" i="10" l="1"/>
  <c r="B53" i="10"/>
  <c r="B534" i="10" l="1"/>
  <c r="B54" i="10"/>
  <c r="B535" i="10" l="1"/>
  <c r="B55" i="10"/>
  <c r="B536" i="10" l="1"/>
  <c r="B56" i="10"/>
  <c r="B537" i="10" l="1"/>
  <c r="B57" i="10"/>
  <c r="B538" i="10" l="1"/>
  <c r="B58" i="10"/>
  <c r="B539" i="10" l="1"/>
  <c r="B59" i="10"/>
  <c r="B540" i="10" l="1"/>
  <c r="B60" i="10"/>
  <c r="B541" i="10" l="1"/>
  <c r="B61" i="10"/>
  <c r="B542" i="10" l="1"/>
  <c r="B62" i="10"/>
  <c r="B543" i="10" l="1"/>
  <c r="B63" i="10"/>
  <c r="B544" i="10" l="1"/>
  <c r="B64" i="10"/>
  <c r="B14" i="10"/>
  <c r="C14" i="10"/>
  <c r="D14" i="10"/>
  <c r="E14" i="10"/>
  <c r="F14" i="10"/>
  <c r="G14" i="10"/>
  <c r="H14" i="10"/>
  <c r="I14" i="10"/>
  <c r="J14" i="10"/>
  <c r="K14" i="10"/>
  <c r="L14" i="10"/>
  <c r="M14" i="10"/>
  <c r="N14" i="10"/>
  <c r="O14" i="10"/>
  <c r="B15" i="10"/>
  <c r="C15" i="10"/>
  <c r="D15" i="10"/>
  <c r="E15" i="10"/>
  <c r="F15" i="10"/>
  <c r="G15" i="10"/>
  <c r="H15" i="10"/>
  <c r="I15" i="10"/>
  <c r="J15" i="10"/>
  <c r="K15" i="10"/>
  <c r="L15" i="10"/>
  <c r="M15" i="10"/>
  <c r="N15" i="10"/>
  <c r="O15" i="10"/>
  <c r="B16" i="10"/>
  <c r="C16" i="10"/>
  <c r="D16" i="10"/>
  <c r="E16" i="10"/>
  <c r="F16" i="10"/>
  <c r="G16" i="10"/>
  <c r="H16" i="10"/>
  <c r="I16" i="10"/>
  <c r="J16" i="10"/>
  <c r="K16" i="10"/>
  <c r="L16" i="10"/>
  <c r="M16" i="10"/>
  <c r="N16" i="10"/>
  <c r="O16" i="10"/>
  <c r="B17" i="10"/>
  <c r="C17" i="10"/>
  <c r="D17" i="10"/>
  <c r="E17" i="10"/>
  <c r="F17" i="10"/>
  <c r="G17" i="10"/>
  <c r="H17" i="10"/>
  <c r="I17" i="10"/>
  <c r="J17" i="10"/>
  <c r="K17" i="10"/>
  <c r="L17" i="10"/>
  <c r="M17" i="10"/>
  <c r="N17" i="10"/>
  <c r="O17" i="10"/>
  <c r="B18" i="10"/>
  <c r="C18" i="10"/>
  <c r="D18" i="10"/>
  <c r="E18" i="10"/>
  <c r="F18" i="10"/>
  <c r="G18" i="10"/>
  <c r="H18" i="10"/>
  <c r="I18" i="10"/>
  <c r="J18" i="10"/>
  <c r="K18" i="10"/>
  <c r="L18" i="10"/>
  <c r="M18" i="10"/>
  <c r="N18" i="10"/>
  <c r="O18" i="10"/>
  <c r="B19" i="10"/>
  <c r="C19" i="10"/>
  <c r="D19" i="10"/>
  <c r="E19" i="10"/>
  <c r="F19" i="10"/>
  <c r="G19" i="10"/>
  <c r="H19" i="10"/>
  <c r="I19" i="10"/>
  <c r="J19" i="10"/>
  <c r="K19" i="10"/>
  <c r="L19" i="10"/>
  <c r="M19" i="10"/>
  <c r="N19" i="10"/>
  <c r="O19" i="10"/>
  <c r="B20" i="10"/>
  <c r="C20" i="10"/>
  <c r="D20" i="10"/>
  <c r="E20" i="10"/>
  <c r="F20" i="10"/>
  <c r="G20" i="10"/>
  <c r="H20" i="10"/>
  <c r="I20" i="10"/>
  <c r="J20" i="10"/>
  <c r="K20" i="10"/>
  <c r="L20" i="10"/>
  <c r="M20" i="10"/>
  <c r="N20" i="10"/>
  <c r="O20" i="10"/>
  <c r="B21" i="10"/>
  <c r="C21" i="10"/>
  <c r="D21" i="10"/>
  <c r="E21" i="10"/>
  <c r="F21" i="10"/>
  <c r="G21" i="10"/>
  <c r="H21" i="10"/>
  <c r="I21" i="10"/>
  <c r="J21" i="10"/>
  <c r="K21" i="10"/>
  <c r="L21" i="10"/>
  <c r="M21" i="10"/>
  <c r="N21" i="10"/>
  <c r="O21" i="10"/>
  <c r="B22" i="10"/>
  <c r="C22" i="10"/>
  <c r="D22" i="10"/>
  <c r="E22" i="10"/>
  <c r="F22" i="10"/>
  <c r="G22" i="10"/>
  <c r="H22" i="10"/>
  <c r="I22" i="10"/>
  <c r="J22" i="10"/>
  <c r="K22" i="10"/>
  <c r="L22" i="10"/>
  <c r="M22" i="10"/>
  <c r="N22" i="10"/>
  <c r="O22" i="10"/>
  <c r="B23" i="10"/>
  <c r="C23" i="10"/>
  <c r="D23" i="10"/>
  <c r="E23" i="10"/>
  <c r="F23" i="10"/>
  <c r="G23" i="10"/>
  <c r="H23" i="10"/>
  <c r="I23" i="10"/>
  <c r="J23" i="10"/>
  <c r="K23" i="10"/>
  <c r="L23" i="10"/>
  <c r="M23" i="10"/>
  <c r="N23" i="10"/>
  <c r="O23" i="10"/>
  <c r="B24" i="10"/>
  <c r="C24" i="10"/>
  <c r="D24" i="10"/>
  <c r="E24" i="10"/>
  <c r="F24" i="10"/>
  <c r="G24" i="10"/>
  <c r="H24" i="10"/>
  <c r="I24" i="10"/>
  <c r="J24" i="10"/>
  <c r="K24" i="10"/>
  <c r="L24" i="10"/>
  <c r="M24" i="10"/>
  <c r="N24" i="10"/>
  <c r="O24" i="10"/>
  <c r="B25" i="10"/>
  <c r="C25" i="10"/>
  <c r="D25" i="10"/>
  <c r="E25" i="10"/>
  <c r="F25" i="10"/>
  <c r="G25" i="10"/>
  <c r="H25" i="10"/>
  <c r="I25" i="10"/>
  <c r="J25" i="10"/>
  <c r="K25" i="10"/>
  <c r="L25" i="10"/>
  <c r="M25" i="10"/>
  <c r="N25" i="10"/>
  <c r="O25" i="10"/>
  <c r="B26" i="10"/>
  <c r="C26" i="10"/>
  <c r="D26" i="10"/>
  <c r="E26" i="10"/>
  <c r="F26" i="10"/>
  <c r="G26" i="10"/>
  <c r="H26" i="10"/>
  <c r="I26" i="10"/>
  <c r="J26" i="10"/>
  <c r="K26" i="10"/>
  <c r="L26" i="10"/>
  <c r="M26" i="10"/>
  <c r="N26" i="10"/>
  <c r="O26" i="10"/>
  <c r="B27" i="10"/>
  <c r="C27" i="10"/>
  <c r="D27" i="10"/>
  <c r="E27" i="10"/>
  <c r="F27" i="10"/>
  <c r="G27" i="10"/>
  <c r="H27" i="10"/>
  <c r="I27" i="10"/>
  <c r="J27" i="10"/>
  <c r="K27" i="10"/>
  <c r="L27" i="10"/>
  <c r="M27" i="10"/>
  <c r="N27" i="10"/>
  <c r="O27" i="10"/>
  <c r="B28" i="10"/>
  <c r="C28" i="10"/>
  <c r="D28" i="10"/>
  <c r="E28" i="10"/>
  <c r="F28" i="10"/>
  <c r="G28" i="10"/>
  <c r="H28" i="10"/>
  <c r="I28" i="10"/>
  <c r="J28" i="10"/>
  <c r="K28" i="10"/>
  <c r="L28" i="10"/>
  <c r="M28" i="10"/>
  <c r="N28" i="10"/>
  <c r="O28" i="10"/>
  <c r="B29" i="10"/>
  <c r="C29" i="10"/>
  <c r="D29" i="10"/>
  <c r="E29" i="10"/>
  <c r="F29" i="10"/>
  <c r="G29" i="10"/>
  <c r="H29" i="10"/>
  <c r="I29" i="10"/>
  <c r="J29" i="10"/>
  <c r="K29" i="10"/>
  <c r="L29" i="10"/>
  <c r="M29" i="10"/>
  <c r="N29" i="10"/>
  <c r="O29" i="10"/>
  <c r="B30" i="10"/>
  <c r="C30" i="10"/>
  <c r="D30" i="10"/>
  <c r="E30" i="10"/>
  <c r="F30" i="10"/>
  <c r="G30" i="10"/>
  <c r="H30" i="10"/>
  <c r="I30" i="10"/>
  <c r="J30" i="10"/>
  <c r="K30" i="10"/>
  <c r="L30" i="10"/>
  <c r="M30" i="10"/>
  <c r="N30" i="10"/>
  <c r="O30" i="10"/>
  <c r="B31" i="10"/>
  <c r="C31" i="10"/>
  <c r="D31" i="10"/>
  <c r="E31" i="10"/>
  <c r="F31" i="10"/>
  <c r="G31" i="10"/>
  <c r="H31" i="10"/>
  <c r="I31" i="10"/>
  <c r="J31" i="10"/>
  <c r="K31" i="10"/>
  <c r="L31" i="10"/>
  <c r="M31" i="10"/>
  <c r="N31" i="10"/>
  <c r="O31" i="10"/>
  <c r="B32" i="10"/>
  <c r="C32" i="10"/>
  <c r="D32" i="10"/>
  <c r="E32" i="10"/>
  <c r="F32" i="10"/>
  <c r="G32" i="10"/>
  <c r="H32" i="10"/>
  <c r="I32" i="10"/>
  <c r="J32" i="10"/>
  <c r="K32" i="10"/>
  <c r="L32" i="10"/>
  <c r="M32" i="10"/>
  <c r="N32" i="10"/>
  <c r="O32" i="10"/>
  <c r="B33" i="10"/>
  <c r="C33" i="10"/>
  <c r="D33" i="10"/>
  <c r="E33" i="10"/>
  <c r="F33" i="10"/>
  <c r="G33" i="10"/>
  <c r="H33" i="10"/>
  <c r="I33" i="10"/>
  <c r="J33" i="10"/>
  <c r="K33" i="10"/>
  <c r="L33" i="10"/>
  <c r="M33" i="10"/>
  <c r="N33" i="10"/>
  <c r="O33" i="10"/>
  <c r="B34" i="10"/>
  <c r="C34" i="10"/>
  <c r="D34" i="10"/>
  <c r="E34" i="10"/>
  <c r="F34" i="10"/>
  <c r="G34" i="10"/>
  <c r="H34" i="10"/>
  <c r="I34" i="10"/>
  <c r="J34" i="10"/>
  <c r="K34" i="10"/>
  <c r="L34" i="10"/>
  <c r="M34" i="10"/>
  <c r="N34" i="10"/>
  <c r="O34" i="10"/>
  <c r="B35" i="10"/>
  <c r="C35" i="10"/>
  <c r="D35" i="10"/>
  <c r="E35" i="10"/>
  <c r="F35" i="10"/>
  <c r="G35" i="10"/>
  <c r="H35" i="10"/>
  <c r="I35" i="10"/>
  <c r="J35" i="10"/>
  <c r="K35" i="10"/>
  <c r="L35" i="10"/>
  <c r="M35" i="10"/>
  <c r="N35" i="10"/>
  <c r="O35" i="10"/>
  <c r="B36" i="10"/>
  <c r="C36" i="10"/>
  <c r="D36" i="10"/>
  <c r="E36" i="10"/>
  <c r="F36" i="10"/>
  <c r="G36" i="10"/>
  <c r="H36" i="10"/>
  <c r="I36" i="10"/>
  <c r="J36" i="10"/>
  <c r="K36" i="10"/>
  <c r="L36" i="10"/>
  <c r="M36" i="10"/>
  <c r="N36" i="10"/>
  <c r="O36" i="10"/>
  <c r="B37" i="10"/>
  <c r="C37" i="10"/>
  <c r="D37" i="10"/>
  <c r="E37" i="10"/>
  <c r="F37" i="10"/>
  <c r="G37" i="10"/>
  <c r="H37" i="10"/>
  <c r="I37" i="10"/>
  <c r="J37" i="10"/>
  <c r="K37" i="10"/>
  <c r="L37" i="10"/>
  <c r="M37" i="10"/>
  <c r="N37" i="10"/>
  <c r="O37" i="10"/>
  <c r="B38" i="10"/>
  <c r="C38" i="10"/>
  <c r="D38" i="10"/>
  <c r="E38" i="10"/>
  <c r="F38" i="10"/>
  <c r="G38" i="10"/>
  <c r="H38" i="10"/>
  <c r="I38" i="10"/>
  <c r="J38" i="10"/>
  <c r="K38" i="10"/>
  <c r="L38" i="10"/>
  <c r="M38" i="10"/>
  <c r="N38" i="10"/>
  <c r="O38" i="10"/>
  <c r="B39" i="10"/>
  <c r="C39" i="10"/>
  <c r="D39" i="10"/>
  <c r="E39" i="10"/>
  <c r="F39" i="10"/>
  <c r="G39" i="10"/>
  <c r="H39" i="10"/>
  <c r="I39" i="10"/>
  <c r="J39" i="10"/>
  <c r="K39" i="10"/>
  <c r="L39" i="10"/>
  <c r="M39" i="10"/>
  <c r="N39" i="10"/>
  <c r="O39" i="10"/>
  <c r="B40" i="10"/>
  <c r="C40" i="10"/>
  <c r="D40" i="10"/>
  <c r="E40" i="10"/>
  <c r="F40" i="10"/>
  <c r="G40" i="10"/>
  <c r="H40" i="10"/>
  <c r="I40" i="10"/>
  <c r="J40" i="10"/>
  <c r="K40" i="10"/>
  <c r="L40" i="10"/>
  <c r="M40" i="10"/>
  <c r="N40" i="10"/>
  <c r="O40" i="10"/>
  <c r="B41" i="10"/>
  <c r="C41" i="10"/>
  <c r="D41" i="10"/>
  <c r="E41" i="10"/>
  <c r="F41" i="10"/>
  <c r="G41" i="10"/>
  <c r="H41" i="10"/>
  <c r="I41" i="10"/>
  <c r="J41" i="10"/>
  <c r="K41" i="10"/>
  <c r="L41" i="10"/>
  <c r="M41" i="10"/>
  <c r="N41" i="10"/>
  <c r="O41" i="10"/>
  <c r="C6" i="4"/>
  <c r="V58" i="1"/>
  <c r="P534" i="10" s="1"/>
  <c r="H58" i="1"/>
  <c r="H53" i="1"/>
  <c r="V53" i="1"/>
  <c r="P539" i="10" s="1"/>
  <c r="H51" i="1"/>
  <c r="V51" i="1"/>
  <c r="P541" i="10" s="1"/>
  <c r="H59" i="1"/>
  <c r="V59" i="1"/>
  <c r="P533" i="10" s="1"/>
  <c r="H57" i="1"/>
  <c r="V57" i="1"/>
  <c r="P535" i="10" s="1"/>
  <c r="V52" i="1"/>
  <c r="P540" i="10" s="1"/>
  <c r="H52" i="1"/>
  <c r="V50" i="1"/>
  <c r="P542" i="10" s="1"/>
  <c r="H50" i="1"/>
  <c r="V55" i="1"/>
  <c r="P537" i="10" s="1"/>
  <c r="H55" i="1"/>
  <c r="V56" i="1"/>
  <c r="P536" i="10" s="1"/>
  <c r="H56" i="1"/>
  <c r="V49" i="1"/>
  <c r="P543" i="10" s="1"/>
  <c r="H49" i="1"/>
  <c r="V48" i="1"/>
  <c r="P544" i="10" s="1"/>
  <c r="H48" i="1"/>
  <c r="V46" i="1"/>
  <c r="P437" i="10" s="1"/>
  <c r="H46" i="1"/>
  <c r="V42" i="1"/>
  <c r="P550" i="10" s="1"/>
  <c r="H42" i="1"/>
  <c r="V41" i="1"/>
  <c r="H41" i="1"/>
  <c r="V45" i="1"/>
  <c r="H45" i="1"/>
  <c r="V40" i="1"/>
  <c r="P552" i="10" s="1"/>
  <c r="H40" i="1"/>
  <c r="V39" i="1"/>
  <c r="H39" i="1"/>
  <c r="V44" i="1"/>
  <c r="H44" i="1"/>
  <c r="V38" i="1"/>
  <c r="H38" i="1"/>
  <c r="V37" i="1"/>
  <c r="P102" i="10" s="1"/>
  <c r="H37" i="1"/>
  <c r="P148" i="10" l="1"/>
  <c r="P553" i="10"/>
  <c r="P268" i="10"/>
  <c r="P554" i="10"/>
  <c r="P380" i="10"/>
  <c r="P551" i="10"/>
  <c r="P332" i="10"/>
  <c r="P422" i="10"/>
  <c r="P56" i="10"/>
  <c r="P58" i="10"/>
  <c r="P499" i="10"/>
  <c r="P59" i="10"/>
  <c r="P519" i="10"/>
  <c r="P55" i="10"/>
  <c r="P51" i="10"/>
  <c r="P48" i="10"/>
  <c r="P50" i="10"/>
  <c r="P53" i="10"/>
  <c r="P546" i="10"/>
  <c r="P52" i="10"/>
  <c r="P555" i="10"/>
  <c r="P49" i="10"/>
  <c r="P449" i="10"/>
  <c r="P327" i="10"/>
  <c r="P452" i="10"/>
  <c r="P330" i="10"/>
  <c r="P450" i="10"/>
  <c r="P328" i="10"/>
  <c r="P451" i="10"/>
  <c r="P329" i="10"/>
  <c r="P453" i="10"/>
  <c r="P331" i="10"/>
  <c r="P454" i="10"/>
  <c r="P42" i="10"/>
  <c r="P458" i="10"/>
  <c r="P46" i="10"/>
  <c r="P457" i="10"/>
  <c r="P456" i="10"/>
  <c r="P44" i="10"/>
  <c r="Q60" i="10"/>
  <c r="Q65" i="10"/>
  <c r="Q71" i="10"/>
  <c r="Q78" i="10"/>
  <c r="Q111" i="10"/>
  <c r="Q115" i="10"/>
  <c r="Q122" i="10"/>
  <c r="Q127" i="10"/>
  <c r="Q166" i="10"/>
  <c r="Q170" i="10"/>
  <c r="Q202" i="10"/>
  <c r="Q217" i="10"/>
  <c r="Q248" i="10"/>
  <c r="Q251" i="10"/>
  <c r="Q263" i="10"/>
  <c r="Q266" i="10"/>
  <c r="Q72" i="10"/>
  <c r="Q116" i="10"/>
  <c r="Q128" i="10"/>
  <c r="Q154" i="10"/>
  <c r="Q157" i="10"/>
  <c r="Q160" i="10"/>
  <c r="Q167" i="10"/>
  <c r="Q171" i="10"/>
  <c r="Q203" i="10"/>
  <c r="Q264" i="10"/>
  <c r="Q297" i="10"/>
  <c r="Q299" i="10"/>
  <c r="Q61" i="10"/>
  <c r="Q66" i="10"/>
  <c r="Q73" i="10"/>
  <c r="Q82" i="10"/>
  <c r="Q109" i="10"/>
  <c r="Q112" i="10"/>
  <c r="Q121" i="10"/>
  <c r="Q125" i="10"/>
  <c r="Q129" i="10"/>
  <c r="Q155" i="10"/>
  <c r="Q161" i="10"/>
  <c r="Q164" i="10"/>
  <c r="Q204" i="10"/>
  <c r="Q209" i="10"/>
  <c r="Q215" i="10"/>
  <c r="Q218" i="10"/>
  <c r="Q221" i="10"/>
  <c r="Q223" i="10"/>
  <c r="Q255" i="10"/>
  <c r="Q79" i="10"/>
  <c r="Q113" i="10"/>
  <c r="Q118" i="10"/>
  <c r="Q213" i="10"/>
  <c r="Q219" i="10"/>
  <c r="Q253" i="10"/>
  <c r="Q270" i="10"/>
  <c r="Q67" i="10"/>
  <c r="Q69" i="10"/>
  <c r="Q74" i="10"/>
  <c r="Q80" i="10"/>
  <c r="Q107" i="10"/>
  <c r="Q119" i="10"/>
  <c r="Q123" i="10"/>
  <c r="Q162" i="10"/>
  <c r="Q165" i="10"/>
  <c r="Q168" i="10"/>
  <c r="Q210" i="10"/>
  <c r="Q220" i="10"/>
  <c r="Q222" i="10"/>
  <c r="Q62" i="10"/>
  <c r="Q77" i="10"/>
  <c r="Q108" i="10"/>
  <c r="Q124" i="10"/>
  <c r="Q158" i="10"/>
  <c r="Q163" i="10"/>
  <c r="Q169" i="10"/>
  <c r="Q207" i="10"/>
  <c r="Q211" i="10"/>
  <c r="Q214" i="10"/>
  <c r="Q216" i="10"/>
  <c r="Q249" i="10"/>
  <c r="Q259" i="10"/>
  <c r="Q262" i="10"/>
  <c r="Q269" i="10"/>
  <c r="Q63" i="10"/>
  <c r="Q68" i="10"/>
  <c r="Q75" i="10"/>
  <c r="Q114" i="10"/>
  <c r="Q212" i="10"/>
  <c r="Q250" i="10"/>
  <c r="Q252" i="10"/>
  <c r="Q257" i="10"/>
  <c r="Q260" i="10"/>
  <c r="Q64" i="10"/>
  <c r="Q70" i="10"/>
  <c r="Q76" i="10"/>
  <c r="Q81" i="10"/>
  <c r="Q110" i="10"/>
  <c r="Q117" i="10"/>
  <c r="Q120" i="10"/>
  <c r="Q126" i="10"/>
  <c r="Q156" i="10"/>
  <c r="Q159" i="10"/>
  <c r="Q201" i="10"/>
  <c r="Q205" i="10"/>
  <c r="Q208" i="10"/>
  <c r="Q254" i="10"/>
  <c r="Q261" i="10"/>
  <c r="Q302" i="10"/>
  <c r="Q298" i="10"/>
  <c r="Q363" i="10"/>
  <c r="Q366" i="10"/>
  <c r="Q402" i="10"/>
  <c r="Q409" i="10"/>
  <c r="Q445" i="10"/>
  <c r="Q456" i="10"/>
  <c r="Q503" i="10"/>
  <c r="Q507" i="10"/>
  <c r="Q361" i="10"/>
  <c r="Q394" i="10"/>
  <c r="Q397" i="10"/>
  <c r="Q441" i="10"/>
  <c r="Q446" i="10"/>
  <c r="Q449" i="10"/>
  <c r="Q452" i="10"/>
  <c r="Q461" i="10"/>
  <c r="Q504" i="10"/>
  <c r="Q508" i="10"/>
  <c r="Q265" i="10"/>
  <c r="Q295" i="10"/>
  <c r="Q358" i="10"/>
  <c r="Q367" i="10"/>
  <c r="Q398" i="10"/>
  <c r="Q400" i="10"/>
  <c r="Q403" i="10"/>
  <c r="Q413" i="10"/>
  <c r="Q442" i="10"/>
  <c r="Q459" i="10"/>
  <c r="Q487" i="10"/>
  <c r="Q491" i="10"/>
  <c r="Q494" i="10"/>
  <c r="Q498" i="10"/>
  <c r="Q505" i="10"/>
  <c r="Q296" i="10"/>
  <c r="Q300" i="10"/>
  <c r="Q359" i="10"/>
  <c r="Q407" i="10"/>
  <c r="Q410" i="10"/>
  <c r="Q439" i="10"/>
  <c r="Q450" i="10"/>
  <c r="Q453" i="10"/>
  <c r="Q488" i="10"/>
  <c r="Q256" i="10"/>
  <c r="Q268" i="10"/>
  <c r="Q362" i="10"/>
  <c r="Q364" i="10"/>
  <c r="Q392" i="10"/>
  <c r="Q395" i="10"/>
  <c r="Q404" i="10"/>
  <c r="Q411" i="10"/>
  <c r="Q440" i="10"/>
  <c r="Q443" i="10"/>
  <c r="Q447" i="10"/>
  <c r="Q258" i="10"/>
  <c r="Q301" i="10"/>
  <c r="Q365" i="10"/>
  <c r="Q401" i="10"/>
  <c r="Q408" i="10"/>
  <c r="Q454" i="10"/>
  <c r="Q457" i="10"/>
  <c r="Q460" i="10"/>
  <c r="Q495" i="10"/>
  <c r="Q499" i="10"/>
  <c r="Q502" i="10"/>
  <c r="Q506" i="10"/>
  <c r="Q539" i="10"/>
  <c r="Q553" i="10"/>
  <c r="Q554" i="10"/>
  <c r="Q357" i="10"/>
  <c r="Q360" i="10"/>
  <c r="Q396" i="10"/>
  <c r="Q399" i="10"/>
  <c r="Q406" i="10"/>
  <c r="Q444" i="10"/>
  <c r="Q500" i="10"/>
  <c r="Q534" i="10"/>
  <c r="Q540" i="10"/>
  <c r="Q544" i="10"/>
  <c r="Q451" i="10"/>
  <c r="Q501" i="10"/>
  <c r="Q414" i="10"/>
  <c r="Q486" i="10"/>
  <c r="Q535" i="10"/>
  <c r="Q541" i="10"/>
  <c r="Q405" i="10"/>
  <c r="Q458" i="10"/>
  <c r="Q489" i="10"/>
  <c r="Q536" i="10"/>
  <c r="Q546" i="10"/>
  <c r="Q550" i="10"/>
  <c r="Q555" i="10"/>
  <c r="Q496" i="10"/>
  <c r="Q533" i="10"/>
  <c r="Q551" i="10"/>
  <c r="Q412" i="10"/>
  <c r="Q490" i="10"/>
  <c r="Q497" i="10"/>
  <c r="Q537" i="10"/>
  <c r="Q542" i="10"/>
  <c r="Q552" i="10"/>
  <c r="Q492" i="10"/>
  <c r="Q393" i="10"/>
  <c r="Q493" i="10"/>
  <c r="Q543" i="10"/>
  <c r="Q141" i="10"/>
  <c r="Q245" i="10"/>
  <c r="Q289" i="10"/>
  <c r="Q103" i="10"/>
  <c r="Q105" i="10"/>
  <c r="Q241" i="10"/>
  <c r="Q283" i="10"/>
  <c r="Q291" i="10"/>
  <c r="Q94" i="10"/>
  <c r="Q106" i="10"/>
  <c r="Q142" i="10"/>
  <c r="Q150" i="10"/>
  <c r="Q197" i="10"/>
  <c r="Q199" i="10"/>
  <c r="Q242" i="10"/>
  <c r="Q246" i="10"/>
  <c r="Q95" i="10"/>
  <c r="Q99" i="10"/>
  <c r="Q143" i="10"/>
  <c r="Q239" i="10"/>
  <c r="Q285" i="10"/>
  <c r="Q293" i="10"/>
  <c r="Q96" i="10"/>
  <c r="Q100" i="10"/>
  <c r="Q104" i="10"/>
  <c r="Q144" i="10"/>
  <c r="Q148" i="10"/>
  <c r="Q151" i="10"/>
  <c r="Q196" i="10"/>
  <c r="Q198" i="10"/>
  <c r="Q200" i="10"/>
  <c r="Q243" i="10"/>
  <c r="Q97" i="10"/>
  <c r="Q145" i="10"/>
  <c r="Q244" i="10"/>
  <c r="Q247" i="10"/>
  <c r="Q287" i="10"/>
  <c r="Q146" i="10"/>
  <c r="Q149" i="10"/>
  <c r="Q152" i="10"/>
  <c r="Q235" i="10"/>
  <c r="Q237" i="10"/>
  <c r="Q240" i="10"/>
  <c r="Q98" i="10"/>
  <c r="Q102" i="10"/>
  <c r="Q153" i="10"/>
  <c r="Q236" i="10"/>
  <c r="Q238" i="10"/>
  <c r="Q284" i="10"/>
  <c r="Q292" i="10"/>
  <c r="Q379" i="10"/>
  <c r="Q383" i="10"/>
  <c r="Q428" i="10"/>
  <c r="Q438" i="10"/>
  <c r="Q474" i="10"/>
  <c r="Q480" i="10"/>
  <c r="Q484" i="10"/>
  <c r="Q286" i="10"/>
  <c r="Q294" i="10"/>
  <c r="Q332" i="10"/>
  <c r="Q380" i="10"/>
  <c r="Q386" i="10"/>
  <c r="Q431" i="10"/>
  <c r="Q481" i="10"/>
  <c r="Q288" i="10"/>
  <c r="Q329" i="10"/>
  <c r="Q387" i="10"/>
  <c r="Q391" i="10"/>
  <c r="Q432" i="10"/>
  <c r="Q523" i="10"/>
  <c r="Q526" i="10"/>
  <c r="Q530" i="10"/>
  <c r="Q381" i="10"/>
  <c r="Q384" i="10"/>
  <c r="Q388" i="10"/>
  <c r="Q426" i="10"/>
  <c r="Q435" i="10"/>
  <c r="Q477" i="10"/>
  <c r="Q382" i="10"/>
  <c r="Q433" i="10"/>
  <c r="Q330" i="10"/>
  <c r="Q389" i="10"/>
  <c r="Q427" i="10"/>
  <c r="Q429" i="10"/>
  <c r="Q528" i="10"/>
  <c r="Q532" i="10"/>
  <c r="Q282" i="10"/>
  <c r="Q331" i="10"/>
  <c r="Q434" i="10"/>
  <c r="Q437" i="10"/>
  <c r="Q473" i="10"/>
  <c r="Q476" i="10"/>
  <c r="Q479" i="10"/>
  <c r="Q483" i="10"/>
  <c r="Q390" i="10"/>
  <c r="Q521" i="10"/>
  <c r="Q475" i="10"/>
  <c r="Q290" i="10"/>
  <c r="Q430" i="10"/>
  <c r="Q522" i="10"/>
  <c r="Q531" i="10"/>
  <c r="Q478" i="10"/>
  <c r="Q385" i="10"/>
  <c r="Q436" i="10"/>
  <c r="Q527" i="10"/>
  <c r="Q482" i="10"/>
  <c r="Q524" i="10"/>
  <c r="Q520" i="10"/>
  <c r="Q525" i="10"/>
  <c r="Q529" i="10"/>
  <c r="Q88" i="10"/>
  <c r="Q92" i="10"/>
  <c r="Q225" i="10"/>
  <c r="Q272" i="10"/>
  <c r="Q89" i="10"/>
  <c r="Q138" i="10"/>
  <c r="Q140" i="10"/>
  <c r="Q226" i="10"/>
  <c r="Q133" i="10"/>
  <c r="Q135" i="10"/>
  <c r="Q227" i="10"/>
  <c r="Q229" i="10"/>
  <c r="Q233" i="10"/>
  <c r="Q85" i="10"/>
  <c r="Q131" i="10"/>
  <c r="Q136" i="10"/>
  <c r="Q228" i="10"/>
  <c r="Q273" i="10"/>
  <c r="Q276" i="10"/>
  <c r="Q83" i="10"/>
  <c r="Q90" i="10"/>
  <c r="Q132" i="10"/>
  <c r="Q231" i="10"/>
  <c r="Q234" i="10"/>
  <c r="Q84" i="10"/>
  <c r="Q130" i="10"/>
  <c r="Q137" i="10"/>
  <c r="Q139" i="10"/>
  <c r="Q224" i="10"/>
  <c r="Q86" i="10"/>
  <c r="Q93" i="10"/>
  <c r="Q134" i="10"/>
  <c r="Q230" i="10"/>
  <c r="Q232" i="10"/>
  <c r="Q271" i="10"/>
  <c r="Q279" i="10"/>
  <c r="Q87" i="10"/>
  <c r="Q91" i="10"/>
  <c r="Q274" i="10"/>
  <c r="Q280" i="10"/>
  <c r="Q376" i="10"/>
  <c r="Q425" i="10"/>
  <c r="Q470" i="10"/>
  <c r="Q275" i="10"/>
  <c r="Q328" i="10"/>
  <c r="Q373" i="10"/>
  <c r="Q415" i="10"/>
  <c r="Q418" i="10"/>
  <c r="Q514" i="10"/>
  <c r="Q277" i="10"/>
  <c r="Q371" i="10"/>
  <c r="Q416" i="10"/>
  <c r="Q421" i="10"/>
  <c r="Q465" i="10"/>
  <c r="Q468" i="10"/>
  <c r="Q509" i="10"/>
  <c r="Q278" i="10"/>
  <c r="Q368" i="10"/>
  <c r="Q374" i="10"/>
  <c r="Q419" i="10"/>
  <c r="Q422" i="10"/>
  <c r="Q462" i="10"/>
  <c r="Q466" i="10"/>
  <c r="Q471" i="10"/>
  <c r="Q327" i="10"/>
  <c r="Q369" i="10"/>
  <c r="Q375" i="10"/>
  <c r="Q377" i="10"/>
  <c r="Q281" i="10"/>
  <c r="Q420" i="10"/>
  <c r="Q516" i="10"/>
  <c r="Q518" i="10"/>
  <c r="Q372" i="10"/>
  <c r="Q378" i="10"/>
  <c r="Q424" i="10"/>
  <c r="Q464" i="10"/>
  <c r="Q467" i="10"/>
  <c r="Q370" i="10"/>
  <c r="Q472" i="10"/>
  <c r="Q512" i="10"/>
  <c r="Q423" i="10"/>
  <c r="Q513" i="10"/>
  <c r="Q463" i="10"/>
  <c r="Q515" i="10"/>
  <c r="Q510" i="10"/>
  <c r="Q519" i="10"/>
  <c r="Q417" i="10"/>
  <c r="Q469" i="10"/>
  <c r="Q511" i="10"/>
  <c r="Q517" i="10"/>
  <c r="B545" i="10"/>
  <c r="B65" i="10"/>
  <c r="P39" i="10"/>
  <c r="P38" i="10"/>
  <c r="P41" i="10"/>
  <c r="H27" i="1"/>
  <c r="H54" i="1"/>
  <c r="H28" i="1"/>
  <c r="H47" i="1"/>
  <c r="H36" i="1"/>
  <c r="H43" i="1"/>
  <c r="H17" i="1"/>
  <c r="H18" i="1"/>
  <c r="H22" i="1"/>
  <c r="H19" i="1"/>
  <c r="H31" i="1"/>
  <c r="H20" i="1"/>
  <c r="H25" i="1"/>
  <c r="H23" i="1"/>
  <c r="H21" i="1"/>
  <c r="H16" i="1"/>
  <c r="H32" i="1"/>
  <c r="H33" i="1"/>
  <c r="H34" i="1"/>
  <c r="H35" i="1"/>
  <c r="H29" i="1"/>
  <c r="H24" i="1"/>
  <c r="H14" i="1"/>
  <c r="H15" i="1"/>
  <c r="H26" i="1"/>
  <c r="H30" i="1"/>
  <c r="H13" i="10"/>
  <c r="V29" i="1"/>
  <c r="P563" i="10" s="1"/>
  <c r="Q563" i="10" s="1"/>
  <c r="V13" i="1"/>
  <c r="V24" i="1"/>
  <c r="V14" i="1"/>
  <c r="V15" i="1"/>
  <c r="V26" i="1"/>
  <c r="P316" i="10" s="1"/>
  <c r="Q316" i="10" s="1"/>
  <c r="V30" i="1"/>
  <c r="P548" i="10" s="1"/>
  <c r="Q548" i="10" s="1"/>
  <c r="V27" i="1"/>
  <c r="P57" i="10" s="1"/>
  <c r="V54" i="1"/>
  <c r="P538" i="10" s="1"/>
  <c r="Q538" i="10" s="1"/>
  <c r="V28" i="1"/>
  <c r="P206" i="10" s="1"/>
  <c r="Q206" i="10" s="1"/>
  <c r="V47" i="1"/>
  <c r="P47" i="10" s="1"/>
  <c r="V36" i="1"/>
  <c r="V43" i="1"/>
  <c r="V17" i="1"/>
  <c r="V18" i="1"/>
  <c r="V22" i="1"/>
  <c r="P571" i="10" s="1"/>
  <c r="Q571" i="10" s="1"/>
  <c r="V19" i="1"/>
  <c r="P562" i="10" s="1"/>
  <c r="Q562" i="10" s="1"/>
  <c r="V31" i="1"/>
  <c r="V20" i="1"/>
  <c r="P572" i="10" s="1"/>
  <c r="Q572" i="10" s="1"/>
  <c r="V25" i="1"/>
  <c r="P573" i="10" s="1"/>
  <c r="Q573" i="10" s="1"/>
  <c r="V23" i="1"/>
  <c r="V21" i="1"/>
  <c r="P574" i="10" s="1"/>
  <c r="Q574" i="10" s="1"/>
  <c r="V16" i="1"/>
  <c r="V32" i="1"/>
  <c r="V33" i="1"/>
  <c r="P568" i="10" s="1"/>
  <c r="Q568" i="10" s="1"/>
  <c r="V34" i="1"/>
  <c r="P558" i="10" s="1"/>
  <c r="Q558" i="10" s="1"/>
  <c r="V35" i="1"/>
  <c r="P557" i="10" s="1"/>
  <c r="Q557" i="10" s="1"/>
  <c r="I4" i="3"/>
  <c r="I3" i="3"/>
  <c r="C12" i="10"/>
  <c r="D12" i="10"/>
  <c r="E12" i="10"/>
  <c r="F12" i="10"/>
  <c r="G12" i="10"/>
  <c r="H12" i="10"/>
  <c r="I12" i="10"/>
  <c r="J12" i="10"/>
  <c r="K12" i="10"/>
  <c r="L12" i="10"/>
  <c r="M12" i="10"/>
  <c r="N12" i="10"/>
  <c r="O12" i="10"/>
  <c r="B12" i="10"/>
  <c r="D13" i="10"/>
  <c r="E13" i="10"/>
  <c r="F13" i="10"/>
  <c r="I13" i="10"/>
  <c r="J13" i="10"/>
  <c r="K13" i="10"/>
  <c r="L13" i="10"/>
  <c r="M13" i="10"/>
  <c r="N13" i="10"/>
  <c r="O13" i="10"/>
  <c r="C13" i="10"/>
  <c r="B13" i="10"/>
  <c r="B9" i="2"/>
  <c r="C9" i="2"/>
  <c r="P564" i="10" l="1"/>
  <c r="Q564" i="10" s="1"/>
  <c r="P561" i="10"/>
  <c r="Q561" i="10" s="1"/>
  <c r="S561" i="10" s="1"/>
  <c r="P570" i="10"/>
  <c r="Q570" i="10" s="1"/>
  <c r="P485" i="10"/>
  <c r="Q485" i="10" s="1"/>
  <c r="P569" i="10"/>
  <c r="Q569" i="10" s="1"/>
  <c r="P333" i="10"/>
  <c r="Q333" i="10" s="1"/>
  <c r="S333" i="10" s="1"/>
  <c r="P549" i="10"/>
  <c r="Q549" i="10" s="1"/>
  <c r="R549" i="10" s="1"/>
  <c r="P545" i="10"/>
  <c r="Q545" i="10" s="1"/>
  <c r="R545" i="10" s="1"/>
  <c r="P565" i="10"/>
  <c r="Q565" i="10" s="1"/>
  <c r="P147" i="10"/>
  <c r="Q147" i="10" s="1"/>
  <c r="R147" i="10" s="1"/>
  <c r="P556" i="10"/>
  <c r="Q556" i="10" s="1"/>
  <c r="P306" i="10"/>
  <c r="Q306" i="10" s="1"/>
  <c r="P547" i="10"/>
  <c r="Q547" i="10" s="1"/>
  <c r="P307" i="10"/>
  <c r="Q307" i="10" s="1"/>
  <c r="R307" i="10" s="1"/>
  <c r="P577" i="10"/>
  <c r="Q577" i="10" s="1"/>
  <c r="R577" i="10" s="1"/>
  <c r="P45" i="10"/>
  <c r="P305" i="10"/>
  <c r="Q305" i="10" s="1"/>
  <c r="P566" i="10"/>
  <c r="Q566" i="10" s="1"/>
  <c r="R566" i="10" s="1"/>
  <c r="P304" i="10"/>
  <c r="Q304" i="10" s="1"/>
  <c r="R304" i="10" s="1"/>
  <c r="P267" i="10"/>
  <c r="Q267" i="10" s="1"/>
  <c r="P314" i="10"/>
  <c r="Q314" i="10" s="1"/>
  <c r="P576" i="10"/>
  <c r="Q576" i="10" s="1"/>
  <c r="S576" i="10" s="1"/>
  <c r="P325" i="10"/>
  <c r="Q325" i="10" s="1"/>
  <c r="R325" i="10" s="1"/>
  <c r="P579" i="10"/>
  <c r="Q579" i="10" s="1"/>
  <c r="S579" i="10" s="1"/>
  <c r="P324" i="10"/>
  <c r="Q324" i="10" s="1"/>
  <c r="P575" i="10"/>
  <c r="Q575" i="10" s="1"/>
  <c r="S575" i="10" s="1"/>
  <c r="P321" i="10"/>
  <c r="Q321" i="10" s="1"/>
  <c r="S321" i="10" s="1"/>
  <c r="P560" i="10"/>
  <c r="Q560" i="10" s="1"/>
  <c r="P303" i="10"/>
  <c r="Q303" i="10" s="1"/>
  <c r="P195" i="10"/>
  <c r="Q195" i="10" s="1"/>
  <c r="S195" i="10" s="1"/>
  <c r="P310" i="10"/>
  <c r="Q310" i="10" s="1"/>
  <c r="R310" i="10" s="1"/>
  <c r="P559" i="10"/>
  <c r="Q559" i="10" s="1"/>
  <c r="R559" i="10" s="1"/>
  <c r="P54" i="10"/>
  <c r="P101" i="10"/>
  <c r="Q101" i="10" s="1"/>
  <c r="R101" i="10" s="1"/>
  <c r="P319" i="10"/>
  <c r="Q319" i="10" s="1"/>
  <c r="R319" i="10" s="1"/>
  <c r="P567" i="10"/>
  <c r="Q567" i="10" s="1"/>
  <c r="P322" i="10"/>
  <c r="Q322" i="10" s="1"/>
  <c r="P578" i="10"/>
  <c r="Q578" i="10" s="1"/>
  <c r="S578" i="10" s="1"/>
  <c r="P344" i="10"/>
  <c r="Q344" i="10" s="1"/>
  <c r="R344" i="10" s="1"/>
  <c r="P313" i="10"/>
  <c r="Q313" i="10" s="1"/>
  <c r="R313" i="10" s="1"/>
  <c r="P346" i="10"/>
  <c r="Q346" i="10" s="1"/>
  <c r="P315" i="10"/>
  <c r="Q315" i="10" s="1"/>
  <c r="S315" i="10" s="1"/>
  <c r="P448" i="10"/>
  <c r="Q448" i="10" s="1"/>
  <c r="S448" i="10" s="1"/>
  <c r="P326" i="10"/>
  <c r="Q326" i="10" s="1"/>
  <c r="S326" i="10" s="1"/>
  <c r="P349" i="10"/>
  <c r="Q349" i="10" s="1"/>
  <c r="S349" i="10" s="1"/>
  <c r="P318" i="10"/>
  <c r="Q318" i="10" s="1"/>
  <c r="R318" i="10" s="1"/>
  <c r="P340" i="10"/>
  <c r="Q340" i="10" s="1"/>
  <c r="R340" i="10" s="1"/>
  <c r="P309" i="10"/>
  <c r="Q309" i="10" s="1"/>
  <c r="S309" i="10" s="1"/>
  <c r="P354" i="10"/>
  <c r="Q354" i="10" s="1"/>
  <c r="P323" i="10"/>
  <c r="Q323" i="10" s="1"/>
  <c r="S323" i="10" s="1"/>
  <c r="P343" i="10"/>
  <c r="Q343" i="10" s="1"/>
  <c r="R343" i="10" s="1"/>
  <c r="P312" i="10"/>
  <c r="Q312" i="10" s="1"/>
  <c r="S312" i="10" s="1"/>
  <c r="P348" i="10"/>
  <c r="Q348" i="10" s="1"/>
  <c r="R348" i="10" s="1"/>
  <c r="P317" i="10"/>
  <c r="Q317" i="10" s="1"/>
  <c r="R317" i="10" s="1"/>
  <c r="P339" i="10"/>
  <c r="Q339" i="10" s="1"/>
  <c r="S339" i="10" s="1"/>
  <c r="P308" i="10"/>
  <c r="Q308" i="10" s="1"/>
  <c r="S308" i="10" s="1"/>
  <c r="P351" i="10"/>
  <c r="Q351" i="10" s="1"/>
  <c r="P320" i="10"/>
  <c r="Q320" i="10" s="1"/>
  <c r="R320" i="10" s="1"/>
  <c r="P342" i="10"/>
  <c r="Q342" i="10" s="1"/>
  <c r="R342" i="10" s="1"/>
  <c r="P311" i="10"/>
  <c r="Q311" i="10" s="1"/>
  <c r="R311" i="10" s="1"/>
  <c r="P455" i="10"/>
  <c r="Q455" i="10" s="1"/>
  <c r="R455" i="10" s="1"/>
  <c r="P43" i="10"/>
  <c r="Q43" i="10" s="1"/>
  <c r="P191" i="10"/>
  <c r="Q191" i="10" s="1"/>
  <c r="R191" i="10" s="1"/>
  <c r="P353" i="10"/>
  <c r="Q353" i="10" s="1"/>
  <c r="S353" i="10" s="1"/>
  <c r="P175" i="10"/>
  <c r="Q175" i="10" s="1"/>
  <c r="S175" i="10" s="1"/>
  <c r="P337" i="10"/>
  <c r="Q337" i="10" s="1"/>
  <c r="R337" i="10" s="1"/>
  <c r="P176" i="10"/>
  <c r="Q176" i="10" s="1"/>
  <c r="S176" i="10" s="1"/>
  <c r="P338" i="10"/>
  <c r="Q338" i="10" s="1"/>
  <c r="R338" i="10" s="1"/>
  <c r="P185" i="10"/>
  <c r="Q185" i="10" s="1"/>
  <c r="S185" i="10" s="1"/>
  <c r="P347" i="10"/>
  <c r="Q347" i="10" s="1"/>
  <c r="R347" i="10" s="1"/>
  <c r="P174" i="10"/>
  <c r="Q174" i="10" s="1"/>
  <c r="R174" i="10" s="1"/>
  <c r="P336" i="10"/>
  <c r="Q336" i="10" s="1"/>
  <c r="R336" i="10" s="1"/>
  <c r="P173" i="10"/>
  <c r="Q173" i="10" s="1"/>
  <c r="R173" i="10" s="1"/>
  <c r="P335" i="10"/>
  <c r="Q335" i="10" s="1"/>
  <c r="S335" i="10" s="1"/>
  <c r="P194" i="10"/>
  <c r="Q194" i="10" s="1"/>
  <c r="R194" i="10" s="1"/>
  <c r="P356" i="10"/>
  <c r="Q356" i="10" s="1"/>
  <c r="R356" i="10" s="1"/>
  <c r="P179" i="10"/>
  <c r="Q179" i="10" s="1"/>
  <c r="S179" i="10" s="1"/>
  <c r="P341" i="10"/>
  <c r="Q341" i="10" s="1"/>
  <c r="R341" i="10" s="1"/>
  <c r="P183" i="10"/>
  <c r="Q183" i="10" s="1"/>
  <c r="R183" i="10" s="1"/>
  <c r="P345" i="10"/>
  <c r="Q345" i="10" s="1"/>
  <c r="S345" i="10" s="1"/>
  <c r="P193" i="10"/>
  <c r="Q193" i="10" s="1"/>
  <c r="R193" i="10" s="1"/>
  <c r="P355" i="10"/>
  <c r="Q355" i="10" s="1"/>
  <c r="R355" i="10" s="1"/>
  <c r="P190" i="10"/>
  <c r="Q190" i="10" s="1"/>
  <c r="S190" i="10" s="1"/>
  <c r="P352" i="10"/>
  <c r="Q352" i="10" s="1"/>
  <c r="R352" i="10" s="1"/>
  <c r="P172" i="10"/>
  <c r="Q172" i="10" s="1"/>
  <c r="R172" i="10" s="1"/>
  <c r="P334" i="10"/>
  <c r="Q334" i="10" s="1"/>
  <c r="S334" i="10" s="1"/>
  <c r="P188" i="10"/>
  <c r="Q188" i="10" s="1"/>
  <c r="S188" i="10" s="1"/>
  <c r="P350" i="10"/>
  <c r="Q350" i="10" s="1"/>
  <c r="S350" i="10" s="1"/>
  <c r="P30" i="10"/>
  <c r="P178" i="10"/>
  <c r="Q178" i="10" s="1"/>
  <c r="R178" i="10" s="1"/>
  <c r="P29" i="10"/>
  <c r="Q29" i="10" s="1"/>
  <c r="S29" i="10" s="1"/>
  <c r="P177" i="10"/>
  <c r="Q177" i="10" s="1"/>
  <c r="S177" i="10" s="1"/>
  <c r="P37" i="10"/>
  <c r="Q37" i="10" s="1"/>
  <c r="R37" i="10" s="1"/>
  <c r="V37" i="10" s="1"/>
  <c r="X37" i="10" s="1"/>
  <c r="P189" i="10"/>
  <c r="Q189" i="10" s="1"/>
  <c r="R189" i="10" s="1"/>
  <c r="P18" i="10"/>
  <c r="P180" i="10"/>
  <c r="Q180" i="10" s="1"/>
  <c r="R180" i="10" s="1"/>
  <c r="P40" i="10"/>
  <c r="P182" i="10"/>
  <c r="Q182" i="10" s="1"/>
  <c r="S182" i="10" s="1"/>
  <c r="P19" i="10"/>
  <c r="P184" i="10"/>
  <c r="Q184" i="10" s="1"/>
  <c r="R184" i="10" s="1"/>
  <c r="P28" i="10"/>
  <c r="Q28" i="10" s="1"/>
  <c r="S28" i="10" s="1"/>
  <c r="P187" i="10"/>
  <c r="Q187" i="10" s="1"/>
  <c r="R187" i="10" s="1"/>
  <c r="P33" i="10"/>
  <c r="P192" i="10"/>
  <c r="Q192" i="10" s="1"/>
  <c r="S192" i="10" s="1"/>
  <c r="P22" i="10"/>
  <c r="Q22" i="10" s="1"/>
  <c r="R22" i="10" s="1"/>
  <c r="P181" i="10"/>
  <c r="Q181" i="10" s="1"/>
  <c r="R181" i="10" s="1"/>
  <c r="P27" i="10"/>
  <c r="Q27" i="10" s="1"/>
  <c r="S27" i="10" s="1"/>
  <c r="P186" i="10"/>
  <c r="Q186" i="10" s="1"/>
  <c r="R186" i="10" s="1"/>
  <c r="R515" i="10"/>
  <c r="S515" i="10"/>
  <c r="S138" i="10"/>
  <c r="R138" i="10"/>
  <c r="S412" i="10"/>
  <c r="R412" i="10"/>
  <c r="R410" i="10"/>
  <c r="S410" i="10"/>
  <c r="R163" i="10"/>
  <c r="S163" i="10"/>
  <c r="S378" i="10"/>
  <c r="R378" i="10"/>
  <c r="R510" i="10"/>
  <c r="S510" i="10"/>
  <c r="S563" i="10"/>
  <c r="R563" i="10"/>
  <c r="R557" i="10"/>
  <c r="S557" i="10"/>
  <c r="R562" i="10"/>
  <c r="S562" i="10"/>
  <c r="R467" i="10"/>
  <c r="S467" i="10"/>
  <c r="S420" i="10"/>
  <c r="R420" i="10"/>
  <c r="S278" i="10"/>
  <c r="R278" i="10"/>
  <c r="R277" i="10"/>
  <c r="S277" i="10"/>
  <c r="S275" i="10"/>
  <c r="R275" i="10"/>
  <c r="R139" i="10"/>
  <c r="S139" i="10"/>
  <c r="S90" i="10"/>
  <c r="R90" i="10"/>
  <c r="R233" i="10"/>
  <c r="S233" i="10"/>
  <c r="R140" i="10"/>
  <c r="S140" i="10"/>
  <c r="S88" i="10"/>
  <c r="R88" i="10"/>
  <c r="R524" i="10"/>
  <c r="S524" i="10"/>
  <c r="R567" i="10"/>
  <c r="S567" i="10"/>
  <c r="R573" i="10"/>
  <c r="S573" i="10"/>
  <c r="R479" i="10"/>
  <c r="S479" i="10"/>
  <c r="R528" i="10"/>
  <c r="S528" i="10"/>
  <c r="R382" i="10"/>
  <c r="S382" i="10"/>
  <c r="R387" i="10"/>
  <c r="S387" i="10"/>
  <c r="S431" i="10"/>
  <c r="R431" i="10"/>
  <c r="R480" i="10"/>
  <c r="S480" i="10"/>
  <c r="S284" i="10"/>
  <c r="R284" i="10"/>
  <c r="R237" i="10"/>
  <c r="S237" i="10"/>
  <c r="R287" i="10"/>
  <c r="S287" i="10"/>
  <c r="R196" i="10"/>
  <c r="S196" i="10"/>
  <c r="R96" i="10"/>
  <c r="S96" i="10"/>
  <c r="S95" i="10"/>
  <c r="R95" i="10"/>
  <c r="S106" i="10"/>
  <c r="R106" i="10"/>
  <c r="R289" i="10"/>
  <c r="S289" i="10"/>
  <c r="S490" i="10"/>
  <c r="R490" i="10"/>
  <c r="R550" i="10"/>
  <c r="S550" i="10"/>
  <c r="R535" i="10"/>
  <c r="S535" i="10"/>
  <c r="S534" i="10"/>
  <c r="R534" i="10"/>
  <c r="S357" i="10"/>
  <c r="R357" i="10"/>
  <c r="S454" i="10"/>
  <c r="R454" i="10"/>
  <c r="R443" i="10"/>
  <c r="S443" i="10"/>
  <c r="S439" i="10"/>
  <c r="R439" i="10"/>
  <c r="R487" i="10"/>
  <c r="S487" i="10"/>
  <c r="R358" i="10"/>
  <c r="S358" i="10"/>
  <c r="R461" i="10"/>
  <c r="S461" i="10"/>
  <c r="S366" i="10"/>
  <c r="R366" i="10"/>
  <c r="R208" i="10"/>
  <c r="S208" i="10"/>
  <c r="S110" i="10"/>
  <c r="R110" i="10"/>
  <c r="S250" i="10"/>
  <c r="R250" i="10"/>
  <c r="S262" i="10"/>
  <c r="R262" i="10"/>
  <c r="S169" i="10"/>
  <c r="R169" i="10"/>
  <c r="R220" i="10"/>
  <c r="S220" i="10"/>
  <c r="R80" i="10"/>
  <c r="S80" i="10"/>
  <c r="R213" i="10"/>
  <c r="S213" i="10"/>
  <c r="R218" i="10"/>
  <c r="S218" i="10"/>
  <c r="R129" i="10"/>
  <c r="S129" i="10"/>
  <c r="R61" i="10"/>
  <c r="S61" i="10"/>
  <c r="S160" i="10"/>
  <c r="R160" i="10"/>
  <c r="R251" i="10"/>
  <c r="S251" i="10"/>
  <c r="R127" i="10"/>
  <c r="S127" i="10"/>
  <c r="R281" i="10"/>
  <c r="S281" i="10"/>
  <c r="R137" i="10"/>
  <c r="S137" i="10"/>
  <c r="R569" i="10"/>
  <c r="S569" i="10"/>
  <c r="S386" i="10"/>
  <c r="R386" i="10"/>
  <c r="R293" i="10"/>
  <c r="S293" i="10"/>
  <c r="S546" i="10"/>
  <c r="R546" i="10"/>
  <c r="R440" i="10"/>
  <c r="S440" i="10"/>
  <c r="S452" i="10"/>
  <c r="R452" i="10"/>
  <c r="R205" i="10"/>
  <c r="S205" i="10"/>
  <c r="S74" i="10"/>
  <c r="R74" i="10"/>
  <c r="R215" i="10"/>
  <c r="S215" i="10"/>
  <c r="R125" i="10"/>
  <c r="S125" i="10"/>
  <c r="R303" i="10"/>
  <c r="S303" i="10"/>
  <c r="S157" i="10"/>
  <c r="R157" i="10"/>
  <c r="R248" i="10"/>
  <c r="S248" i="10"/>
  <c r="S122" i="10"/>
  <c r="R122" i="10"/>
  <c r="R511" i="10"/>
  <c r="S511" i="10"/>
  <c r="R463" i="10"/>
  <c r="S463" i="10"/>
  <c r="R513" i="10"/>
  <c r="S513" i="10"/>
  <c r="R424" i="10"/>
  <c r="S424" i="10"/>
  <c r="R377" i="10"/>
  <c r="S377" i="10"/>
  <c r="R466" i="10"/>
  <c r="S466" i="10"/>
  <c r="S468" i="10"/>
  <c r="R468" i="10"/>
  <c r="S418" i="10"/>
  <c r="R418" i="10"/>
  <c r="R425" i="10"/>
  <c r="S425" i="10"/>
  <c r="S91" i="10"/>
  <c r="R91" i="10"/>
  <c r="S134" i="10"/>
  <c r="R134" i="10"/>
  <c r="S130" i="10"/>
  <c r="R130" i="10"/>
  <c r="R276" i="10"/>
  <c r="S276" i="10"/>
  <c r="R227" i="10"/>
  <c r="S227" i="10"/>
  <c r="R89" i="10"/>
  <c r="S89" i="10"/>
  <c r="S571" i="10"/>
  <c r="R571" i="10"/>
  <c r="R527" i="10"/>
  <c r="S527" i="10"/>
  <c r="R574" i="10"/>
  <c r="S574" i="10"/>
  <c r="R475" i="10"/>
  <c r="S475" i="10"/>
  <c r="S473" i="10"/>
  <c r="R473" i="10"/>
  <c r="S427" i="10"/>
  <c r="R427" i="10"/>
  <c r="R477" i="10"/>
  <c r="S477" i="10"/>
  <c r="S380" i="10"/>
  <c r="R380" i="10"/>
  <c r="R438" i="10"/>
  <c r="S438" i="10"/>
  <c r="R236" i="10"/>
  <c r="S236" i="10"/>
  <c r="R244" i="10"/>
  <c r="S244" i="10"/>
  <c r="R285" i="10"/>
  <c r="S285" i="10"/>
  <c r="S242" i="10"/>
  <c r="R242" i="10"/>
  <c r="S291" i="10"/>
  <c r="R291" i="10"/>
  <c r="R141" i="10"/>
  <c r="S141" i="10"/>
  <c r="S306" i="10"/>
  <c r="R306" i="10"/>
  <c r="S551" i="10"/>
  <c r="R551" i="10"/>
  <c r="R536" i="10"/>
  <c r="S536" i="10"/>
  <c r="R346" i="10"/>
  <c r="S346" i="10"/>
  <c r="S506" i="10"/>
  <c r="R506" i="10"/>
  <c r="R408" i="10"/>
  <c r="S408" i="10"/>
  <c r="R411" i="10"/>
  <c r="S411" i="10"/>
  <c r="S407" i="10"/>
  <c r="R407" i="10"/>
  <c r="S300" i="10"/>
  <c r="R300" i="10"/>
  <c r="R442" i="10"/>
  <c r="S442" i="10"/>
  <c r="R316" i="10"/>
  <c r="S316" i="10"/>
  <c r="R449" i="10"/>
  <c r="S449" i="10"/>
  <c r="R507" i="10"/>
  <c r="S507" i="10"/>
  <c r="S314" i="10"/>
  <c r="R314" i="10"/>
  <c r="S201" i="10"/>
  <c r="R201" i="10"/>
  <c r="R76" i="10"/>
  <c r="S76" i="10"/>
  <c r="R249" i="10"/>
  <c r="S249" i="10"/>
  <c r="R158" i="10"/>
  <c r="S158" i="10"/>
  <c r="R168" i="10"/>
  <c r="S168" i="10"/>
  <c r="R69" i="10"/>
  <c r="S69" i="10"/>
  <c r="R118" i="10"/>
  <c r="S118" i="10"/>
  <c r="S209" i="10"/>
  <c r="R209" i="10"/>
  <c r="R121" i="10"/>
  <c r="S121" i="10"/>
  <c r="S299" i="10"/>
  <c r="R299" i="10"/>
  <c r="R154" i="10"/>
  <c r="S154" i="10"/>
  <c r="S217" i="10"/>
  <c r="R217" i="10"/>
  <c r="S115" i="10"/>
  <c r="R115" i="10"/>
  <c r="S514" i="10"/>
  <c r="R514" i="10"/>
  <c r="S478" i="10"/>
  <c r="R478" i="10"/>
  <c r="S235" i="10"/>
  <c r="R235" i="10"/>
  <c r="R539" i="10"/>
  <c r="S539" i="10"/>
  <c r="S363" i="10"/>
  <c r="R363" i="10"/>
  <c r="S462" i="10"/>
  <c r="R462" i="10"/>
  <c r="R84" i="10"/>
  <c r="S84" i="10"/>
  <c r="R272" i="10"/>
  <c r="S272" i="10"/>
  <c r="R531" i="10"/>
  <c r="S531" i="10"/>
  <c r="R389" i="10"/>
  <c r="S389" i="10"/>
  <c r="R435" i="10"/>
  <c r="S435" i="10"/>
  <c r="S530" i="10"/>
  <c r="R530" i="10"/>
  <c r="S428" i="10"/>
  <c r="R428" i="10"/>
  <c r="S153" i="10"/>
  <c r="R153" i="10"/>
  <c r="R145" i="10"/>
  <c r="S145" i="10"/>
  <c r="S151" i="10"/>
  <c r="R151" i="10"/>
  <c r="R239" i="10"/>
  <c r="S239" i="10"/>
  <c r="R199" i="10"/>
  <c r="S199" i="10"/>
  <c r="S283" i="10"/>
  <c r="R283" i="10"/>
  <c r="R552" i="10"/>
  <c r="S552" i="10"/>
  <c r="S547" i="10"/>
  <c r="R547" i="10"/>
  <c r="R489" i="10"/>
  <c r="S489" i="10"/>
  <c r="S414" i="10"/>
  <c r="R414" i="10"/>
  <c r="S444" i="10"/>
  <c r="R444" i="10"/>
  <c r="R502" i="10"/>
  <c r="S502" i="10"/>
  <c r="S401" i="10"/>
  <c r="R401" i="10"/>
  <c r="S404" i="10"/>
  <c r="R404" i="10"/>
  <c r="S268" i="10"/>
  <c r="R268" i="10"/>
  <c r="R359" i="10"/>
  <c r="S359" i="10"/>
  <c r="R296" i="10"/>
  <c r="S296" i="10"/>
  <c r="R413" i="10"/>
  <c r="S413" i="10"/>
  <c r="R446" i="10"/>
  <c r="S446" i="10"/>
  <c r="S503" i="10"/>
  <c r="R503" i="10"/>
  <c r="S159" i="10"/>
  <c r="R159" i="10"/>
  <c r="S70" i="10"/>
  <c r="R70" i="10"/>
  <c r="S114" i="10"/>
  <c r="R114" i="10"/>
  <c r="R216" i="10"/>
  <c r="S216" i="10"/>
  <c r="R124" i="10"/>
  <c r="S124" i="10"/>
  <c r="S165" i="10"/>
  <c r="R165" i="10"/>
  <c r="R67" i="10"/>
  <c r="S67" i="10"/>
  <c r="R113" i="10"/>
  <c r="S113" i="10"/>
  <c r="R204" i="10"/>
  <c r="S204" i="10"/>
  <c r="S112" i="10"/>
  <c r="R112" i="10"/>
  <c r="S297" i="10"/>
  <c r="R297" i="10"/>
  <c r="S128" i="10"/>
  <c r="R128" i="10"/>
  <c r="R206" i="10"/>
  <c r="S206" i="10"/>
  <c r="R111" i="10"/>
  <c r="S111" i="10"/>
  <c r="R558" i="10"/>
  <c r="S558" i="10"/>
  <c r="S470" i="10"/>
  <c r="R470" i="10"/>
  <c r="R247" i="10"/>
  <c r="S247" i="10"/>
  <c r="R486" i="10"/>
  <c r="S486" i="10"/>
  <c r="R210" i="10"/>
  <c r="S210" i="10"/>
  <c r="R375" i="10"/>
  <c r="S375" i="10"/>
  <c r="S87" i="10"/>
  <c r="R87" i="10"/>
  <c r="S273" i="10"/>
  <c r="R273" i="10"/>
  <c r="R529" i="10"/>
  <c r="S529" i="10"/>
  <c r="R437" i="10"/>
  <c r="S437" i="10"/>
  <c r="R556" i="10"/>
  <c r="S556" i="10"/>
  <c r="S372" i="10"/>
  <c r="R372" i="10"/>
  <c r="R422" i="10"/>
  <c r="S422" i="10"/>
  <c r="R421" i="10"/>
  <c r="S421" i="10"/>
  <c r="R373" i="10"/>
  <c r="S373" i="10"/>
  <c r="R324" i="10"/>
  <c r="S324" i="10"/>
  <c r="R279" i="10"/>
  <c r="S279" i="10"/>
  <c r="R86" i="10"/>
  <c r="S86" i="10"/>
  <c r="S234" i="10"/>
  <c r="R234" i="10"/>
  <c r="R228" i="10"/>
  <c r="S228" i="10"/>
  <c r="R133" i="10"/>
  <c r="S133" i="10"/>
  <c r="S225" i="10"/>
  <c r="R225" i="10"/>
  <c r="R525" i="10"/>
  <c r="S525" i="10"/>
  <c r="S385" i="10"/>
  <c r="R385" i="10"/>
  <c r="S522" i="10"/>
  <c r="R522" i="10"/>
  <c r="S568" i="10"/>
  <c r="R568" i="10"/>
  <c r="R434" i="10"/>
  <c r="S434" i="10"/>
  <c r="R426" i="10"/>
  <c r="S426" i="10"/>
  <c r="S526" i="10"/>
  <c r="R526" i="10"/>
  <c r="S329" i="10"/>
  <c r="R329" i="10"/>
  <c r="S332" i="10"/>
  <c r="R332" i="10"/>
  <c r="S383" i="10"/>
  <c r="R383" i="10"/>
  <c r="R97" i="10"/>
  <c r="S97" i="10"/>
  <c r="R148" i="10"/>
  <c r="S148" i="10"/>
  <c r="R197" i="10"/>
  <c r="S197" i="10"/>
  <c r="R241" i="10"/>
  <c r="S241" i="10"/>
  <c r="S543" i="10"/>
  <c r="R543" i="10"/>
  <c r="R548" i="10"/>
  <c r="S548" i="10"/>
  <c r="R533" i="10"/>
  <c r="S533" i="10"/>
  <c r="R458" i="10"/>
  <c r="S458" i="10"/>
  <c r="R501" i="10"/>
  <c r="S501" i="10"/>
  <c r="R406" i="10"/>
  <c r="S406" i="10"/>
  <c r="R499" i="10"/>
  <c r="S499" i="10"/>
  <c r="S365" i="10"/>
  <c r="R365" i="10"/>
  <c r="R395" i="10"/>
  <c r="S395" i="10"/>
  <c r="R256" i="10"/>
  <c r="S256" i="10"/>
  <c r="R505" i="10"/>
  <c r="S505" i="10"/>
  <c r="R403" i="10"/>
  <c r="S403" i="10"/>
  <c r="R295" i="10"/>
  <c r="S295" i="10"/>
  <c r="R441" i="10"/>
  <c r="S441" i="10"/>
  <c r="R456" i="10"/>
  <c r="S456" i="10"/>
  <c r="R298" i="10"/>
  <c r="S298" i="10"/>
  <c r="R156" i="10"/>
  <c r="S156" i="10"/>
  <c r="R64" i="10"/>
  <c r="S64" i="10"/>
  <c r="S75" i="10"/>
  <c r="R75" i="10"/>
  <c r="R214" i="10"/>
  <c r="S214" i="10"/>
  <c r="R108" i="10"/>
  <c r="S108" i="10"/>
  <c r="R162" i="10"/>
  <c r="S162" i="10"/>
  <c r="S270" i="10"/>
  <c r="R270" i="10"/>
  <c r="S79" i="10"/>
  <c r="R79" i="10"/>
  <c r="R109" i="10"/>
  <c r="S109" i="10"/>
  <c r="R264" i="10"/>
  <c r="S264" i="10"/>
  <c r="R116" i="10"/>
  <c r="S116" i="10"/>
  <c r="R202" i="10"/>
  <c r="S202" i="10"/>
  <c r="S78" i="10"/>
  <c r="R78" i="10"/>
  <c r="R464" i="10"/>
  <c r="S464" i="10"/>
  <c r="S482" i="10"/>
  <c r="R482" i="10"/>
  <c r="S340" i="10"/>
  <c r="R246" i="10"/>
  <c r="S246" i="10"/>
  <c r="R492" i="10"/>
  <c r="S492" i="10"/>
  <c r="R354" i="10"/>
  <c r="S354" i="10"/>
  <c r="R81" i="10"/>
  <c r="S81" i="10"/>
  <c r="R469" i="10"/>
  <c r="S469" i="10"/>
  <c r="S465" i="10"/>
  <c r="R465" i="10"/>
  <c r="S93" i="10"/>
  <c r="R93" i="10"/>
  <c r="R135" i="10"/>
  <c r="S135" i="10"/>
  <c r="S436" i="10"/>
  <c r="R436" i="10"/>
  <c r="R521" i="10"/>
  <c r="S521" i="10"/>
  <c r="S417" i="10"/>
  <c r="R417" i="10"/>
  <c r="R565" i="10"/>
  <c r="S565" i="10"/>
  <c r="S369" i="10"/>
  <c r="R369" i="10"/>
  <c r="S519" i="10"/>
  <c r="R519" i="10"/>
  <c r="R512" i="10"/>
  <c r="S512" i="10"/>
  <c r="R564" i="10"/>
  <c r="S564" i="10"/>
  <c r="R327" i="10"/>
  <c r="S327" i="10"/>
  <c r="R419" i="10"/>
  <c r="S419" i="10"/>
  <c r="R416" i="10"/>
  <c r="S416" i="10"/>
  <c r="R328" i="10"/>
  <c r="S328" i="10"/>
  <c r="R271" i="10"/>
  <c r="S271" i="10"/>
  <c r="R224" i="10"/>
  <c r="S224" i="10"/>
  <c r="R231" i="10"/>
  <c r="S231" i="10"/>
  <c r="S136" i="10"/>
  <c r="R136" i="10"/>
  <c r="R226" i="10"/>
  <c r="S226" i="10"/>
  <c r="R520" i="10"/>
  <c r="S520" i="10"/>
  <c r="S430" i="10"/>
  <c r="R430" i="10"/>
  <c r="S390" i="10"/>
  <c r="R390" i="10"/>
  <c r="S331" i="10"/>
  <c r="R331" i="10"/>
  <c r="S388" i="10"/>
  <c r="R388" i="10"/>
  <c r="R523" i="10"/>
  <c r="S523" i="10"/>
  <c r="R288" i="10"/>
  <c r="S288" i="10"/>
  <c r="R294" i="10"/>
  <c r="S294" i="10"/>
  <c r="R379" i="10"/>
  <c r="S379" i="10"/>
  <c r="S102" i="10"/>
  <c r="R102" i="10"/>
  <c r="S152" i="10"/>
  <c r="R152" i="10"/>
  <c r="R243" i="10"/>
  <c r="S243" i="10"/>
  <c r="R144" i="10"/>
  <c r="S144" i="10"/>
  <c r="R143" i="10"/>
  <c r="S143" i="10"/>
  <c r="S538" i="10"/>
  <c r="R538" i="10"/>
  <c r="S542" i="10"/>
  <c r="R542" i="10"/>
  <c r="R496" i="10"/>
  <c r="S496" i="10"/>
  <c r="R405" i="10"/>
  <c r="S405" i="10"/>
  <c r="S451" i="10"/>
  <c r="R451" i="10"/>
  <c r="S399" i="10"/>
  <c r="R399" i="10"/>
  <c r="R495" i="10"/>
  <c r="S495" i="10"/>
  <c r="R301" i="10"/>
  <c r="S301" i="10"/>
  <c r="R392" i="10"/>
  <c r="S392" i="10"/>
  <c r="R488" i="10"/>
  <c r="S488" i="10"/>
  <c r="S498" i="10"/>
  <c r="R498" i="10"/>
  <c r="R400" i="10"/>
  <c r="S400" i="10"/>
  <c r="R265" i="10"/>
  <c r="S265" i="10"/>
  <c r="S397" i="10"/>
  <c r="R397" i="10"/>
  <c r="R445" i="10"/>
  <c r="S445" i="10"/>
  <c r="R302" i="10"/>
  <c r="S302" i="10"/>
  <c r="R126" i="10"/>
  <c r="S126" i="10"/>
  <c r="S260" i="10"/>
  <c r="R260" i="10"/>
  <c r="S68" i="10"/>
  <c r="R68" i="10"/>
  <c r="R211" i="10"/>
  <c r="S211" i="10"/>
  <c r="R77" i="10"/>
  <c r="S77" i="10"/>
  <c r="R123" i="10"/>
  <c r="S123" i="10"/>
  <c r="S267" i="10"/>
  <c r="R267" i="10"/>
  <c r="R255" i="10"/>
  <c r="S255" i="10"/>
  <c r="R164" i="10"/>
  <c r="S164" i="10"/>
  <c r="S82" i="10"/>
  <c r="R82" i="10"/>
  <c r="R203" i="10"/>
  <c r="S203" i="10"/>
  <c r="R72" i="10"/>
  <c r="S72" i="10"/>
  <c r="R71" i="10"/>
  <c r="S71" i="10"/>
  <c r="R471" i="10"/>
  <c r="S471" i="10"/>
  <c r="R229" i="10"/>
  <c r="S229" i="10"/>
  <c r="S476" i="10"/>
  <c r="R476" i="10"/>
  <c r="R238" i="10"/>
  <c r="S238" i="10"/>
  <c r="R94" i="10"/>
  <c r="S94" i="10"/>
  <c r="R500" i="10"/>
  <c r="S500" i="10"/>
  <c r="S305" i="10"/>
  <c r="R305" i="10"/>
  <c r="S259" i="10"/>
  <c r="R259" i="10"/>
  <c r="R560" i="10"/>
  <c r="S560" i="10"/>
  <c r="S415" i="10"/>
  <c r="R415" i="10"/>
  <c r="R472" i="10"/>
  <c r="S472" i="10"/>
  <c r="R518" i="10"/>
  <c r="S518" i="10"/>
  <c r="R322" i="10"/>
  <c r="S322" i="10"/>
  <c r="S374" i="10"/>
  <c r="R374" i="10"/>
  <c r="R371" i="10"/>
  <c r="S371" i="10"/>
  <c r="R280" i="10"/>
  <c r="S280" i="10"/>
  <c r="S232" i="10"/>
  <c r="R232" i="10"/>
  <c r="R131" i="10"/>
  <c r="S131" i="10"/>
  <c r="R290" i="10"/>
  <c r="S290" i="10"/>
  <c r="S572" i="10"/>
  <c r="R572" i="10"/>
  <c r="S282" i="10"/>
  <c r="R282" i="10"/>
  <c r="R330" i="10"/>
  <c r="S330" i="10"/>
  <c r="R384" i="10"/>
  <c r="S384" i="10"/>
  <c r="R432" i="10"/>
  <c r="S432" i="10"/>
  <c r="R485" i="10"/>
  <c r="S485" i="10"/>
  <c r="R286" i="10"/>
  <c r="S286" i="10"/>
  <c r="S98" i="10"/>
  <c r="R98" i="10"/>
  <c r="S149" i="10"/>
  <c r="R149" i="10"/>
  <c r="R200" i="10"/>
  <c r="S200" i="10"/>
  <c r="S104" i="10"/>
  <c r="R104" i="10"/>
  <c r="R150" i="10"/>
  <c r="S150" i="10"/>
  <c r="R105" i="10"/>
  <c r="S105" i="10"/>
  <c r="R493" i="10"/>
  <c r="S493" i="10"/>
  <c r="R537" i="10"/>
  <c r="S537" i="10"/>
  <c r="R544" i="10"/>
  <c r="S544" i="10"/>
  <c r="S396" i="10"/>
  <c r="R396" i="10"/>
  <c r="R554" i="10"/>
  <c r="S554" i="10"/>
  <c r="S460" i="10"/>
  <c r="R460" i="10"/>
  <c r="R258" i="10"/>
  <c r="S258" i="10"/>
  <c r="R364" i="10"/>
  <c r="S364" i="10"/>
  <c r="R453" i="10"/>
  <c r="S453" i="10"/>
  <c r="R494" i="10"/>
  <c r="S494" i="10"/>
  <c r="R398" i="10"/>
  <c r="S398" i="10"/>
  <c r="R508" i="10"/>
  <c r="S508" i="10"/>
  <c r="S394" i="10"/>
  <c r="R394" i="10"/>
  <c r="R409" i="10"/>
  <c r="S409" i="10"/>
  <c r="R261" i="10"/>
  <c r="S261" i="10"/>
  <c r="S120" i="10"/>
  <c r="R120" i="10"/>
  <c r="S257" i="10"/>
  <c r="R257" i="10"/>
  <c r="R63" i="10"/>
  <c r="S63" i="10"/>
  <c r="R207" i="10"/>
  <c r="S207" i="10"/>
  <c r="R62" i="10"/>
  <c r="S62" i="10"/>
  <c r="R119" i="10"/>
  <c r="S119" i="10"/>
  <c r="S253" i="10"/>
  <c r="R253" i="10"/>
  <c r="R223" i="10"/>
  <c r="S223" i="10"/>
  <c r="S161" i="10"/>
  <c r="R161" i="10"/>
  <c r="R73" i="10"/>
  <c r="S73" i="10"/>
  <c r="R171" i="10"/>
  <c r="S171" i="10"/>
  <c r="R266" i="10"/>
  <c r="S266" i="10"/>
  <c r="R170" i="10"/>
  <c r="S170" i="10"/>
  <c r="R65" i="10"/>
  <c r="S65" i="10"/>
  <c r="R517" i="10"/>
  <c r="S517" i="10"/>
  <c r="R509" i="10"/>
  <c r="S509" i="10"/>
  <c r="R83" i="10"/>
  <c r="S83" i="10"/>
  <c r="R429" i="10"/>
  <c r="S429" i="10"/>
  <c r="R474" i="10"/>
  <c r="S474" i="10"/>
  <c r="R245" i="10"/>
  <c r="S245" i="10"/>
  <c r="S351" i="10"/>
  <c r="R351" i="10"/>
  <c r="R459" i="10"/>
  <c r="S459" i="10"/>
  <c r="S212" i="10"/>
  <c r="R212" i="10"/>
  <c r="S423" i="10"/>
  <c r="R423" i="10"/>
  <c r="R376" i="10"/>
  <c r="S376" i="10"/>
  <c r="R370" i="10"/>
  <c r="S370" i="10"/>
  <c r="R516" i="10"/>
  <c r="S516" i="10"/>
  <c r="S368" i="10"/>
  <c r="R368" i="10"/>
  <c r="R274" i="10"/>
  <c r="S274" i="10"/>
  <c r="S230" i="10"/>
  <c r="R230" i="10"/>
  <c r="R132" i="10"/>
  <c r="S132" i="10"/>
  <c r="R85" i="10"/>
  <c r="S85" i="10"/>
  <c r="R92" i="10"/>
  <c r="S92" i="10"/>
  <c r="R570" i="10"/>
  <c r="S570" i="10"/>
  <c r="R483" i="10"/>
  <c r="S483" i="10"/>
  <c r="R532" i="10"/>
  <c r="S532" i="10"/>
  <c r="R433" i="10"/>
  <c r="S433" i="10"/>
  <c r="R381" i="10"/>
  <c r="S381" i="10"/>
  <c r="S391" i="10"/>
  <c r="R391" i="10"/>
  <c r="R481" i="10"/>
  <c r="S481" i="10"/>
  <c r="R484" i="10"/>
  <c r="S484" i="10"/>
  <c r="S292" i="10"/>
  <c r="R292" i="10"/>
  <c r="S240" i="10"/>
  <c r="R240" i="10"/>
  <c r="R146" i="10"/>
  <c r="S146" i="10"/>
  <c r="R198" i="10"/>
  <c r="S198" i="10"/>
  <c r="R100" i="10"/>
  <c r="S100" i="10"/>
  <c r="S99" i="10"/>
  <c r="R99" i="10"/>
  <c r="R142" i="10"/>
  <c r="S142" i="10"/>
  <c r="R103" i="10"/>
  <c r="S103" i="10"/>
  <c r="S393" i="10"/>
  <c r="R393" i="10"/>
  <c r="R497" i="10"/>
  <c r="S497" i="10"/>
  <c r="S555" i="10"/>
  <c r="R555" i="10"/>
  <c r="R541" i="10"/>
  <c r="S541" i="10"/>
  <c r="R540" i="10"/>
  <c r="S540" i="10"/>
  <c r="R360" i="10"/>
  <c r="S360" i="10"/>
  <c r="R553" i="10"/>
  <c r="S553" i="10"/>
  <c r="R457" i="10"/>
  <c r="S457" i="10"/>
  <c r="S447" i="10"/>
  <c r="R447" i="10"/>
  <c r="R362" i="10"/>
  <c r="S362" i="10"/>
  <c r="R450" i="10"/>
  <c r="S450" i="10"/>
  <c r="R491" i="10"/>
  <c r="S491" i="10"/>
  <c r="S367" i="10"/>
  <c r="R367" i="10"/>
  <c r="R504" i="10"/>
  <c r="S504" i="10"/>
  <c r="S361" i="10"/>
  <c r="R361" i="10"/>
  <c r="S402" i="10"/>
  <c r="R402" i="10"/>
  <c r="S254" i="10"/>
  <c r="R254" i="10"/>
  <c r="R117" i="10"/>
  <c r="S117" i="10"/>
  <c r="S252" i="10"/>
  <c r="R252" i="10"/>
  <c r="R269" i="10"/>
  <c r="S269" i="10"/>
  <c r="R222" i="10"/>
  <c r="S222" i="10"/>
  <c r="R107" i="10"/>
  <c r="S107" i="10"/>
  <c r="R219" i="10"/>
  <c r="S219" i="10"/>
  <c r="R221" i="10"/>
  <c r="S221" i="10"/>
  <c r="R155" i="10"/>
  <c r="S155" i="10"/>
  <c r="R66" i="10"/>
  <c r="S66" i="10"/>
  <c r="S167" i="10"/>
  <c r="R167" i="10"/>
  <c r="R263" i="10"/>
  <c r="S263" i="10"/>
  <c r="R166" i="10"/>
  <c r="S166" i="10"/>
  <c r="R60" i="10"/>
  <c r="S60" i="10"/>
  <c r="B546" i="10"/>
  <c r="B66" i="10"/>
  <c r="P23" i="10"/>
  <c r="P32" i="10"/>
  <c r="Q32" i="10" s="1"/>
  <c r="S32" i="10" s="1"/>
  <c r="P16" i="10"/>
  <c r="Q16" i="10" s="1"/>
  <c r="S16" i="10" s="1"/>
  <c r="P26" i="10"/>
  <c r="Q26" i="10" s="1"/>
  <c r="R26" i="10" s="1"/>
  <c r="P17" i="10"/>
  <c r="P20" i="10"/>
  <c r="Q20" i="10" s="1"/>
  <c r="S20" i="10" s="1"/>
  <c r="P15" i="10"/>
  <c r="Q15" i="10" s="1"/>
  <c r="R15" i="10" s="1"/>
  <c r="P25" i="10"/>
  <c r="P35" i="10"/>
  <c r="Q35" i="10" s="1"/>
  <c r="S35" i="10" s="1"/>
  <c r="P21" i="10"/>
  <c r="Q21" i="10" s="1"/>
  <c r="S21" i="10" s="1"/>
  <c r="P36" i="10"/>
  <c r="Q36" i="10" s="1"/>
  <c r="R36" i="10" s="1"/>
  <c r="P34" i="10"/>
  <c r="Q34" i="10" s="1"/>
  <c r="R34" i="10" s="1"/>
  <c r="C5" i="4"/>
  <c r="P31" i="10"/>
  <c r="Q31" i="10" s="1"/>
  <c r="S31" i="10" s="1"/>
  <c r="Q55" i="10"/>
  <c r="R55" i="10" s="1"/>
  <c r="V55" i="10" s="1"/>
  <c r="W55" i="10" s="1"/>
  <c r="Q56" i="10"/>
  <c r="R56" i="10" s="1"/>
  <c r="V56" i="10" s="1"/>
  <c r="X56" i="10" s="1"/>
  <c r="P24" i="10"/>
  <c r="Q24" i="10" s="1"/>
  <c r="S24" i="10" s="1"/>
  <c r="Q59" i="10"/>
  <c r="R59" i="10" s="1"/>
  <c r="V59" i="10" s="1"/>
  <c r="X59" i="10" s="1"/>
  <c r="P14" i="10"/>
  <c r="Q14" i="10" s="1"/>
  <c r="R14" i="10" s="1"/>
  <c r="Q54" i="10"/>
  <c r="R54" i="10" s="1"/>
  <c r="V54" i="10" s="1"/>
  <c r="X54" i="10" s="1"/>
  <c r="Q58" i="10"/>
  <c r="Q57" i="10"/>
  <c r="R57" i="10" s="1"/>
  <c r="V57" i="10" s="1"/>
  <c r="X57" i="10" s="1"/>
  <c r="Q47" i="10"/>
  <c r="R47" i="10" s="1"/>
  <c r="V47" i="10" s="1"/>
  <c r="X47" i="10" s="1"/>
  <c r="Q18" i="10"/>
  <c r="S18" i="10" s="1"/>
  <c r="P13" i="10"/>
  <c r="Q13" i="10" s="1"/>
  <c r="Q52" i="10"/>
  <c r="S52" i="10" s="1"/>
  <c r="Q48" i="10"/>
  <c r="R48" i="10" s="1"/>
  <c r="V48" i="10" s="1"/>
  <c r="W48" i="10" s="1"/>
  <c r="Q19" i="10"/>
  <c r="R19" i="10" s="1"/>
  <c r="Q46" i="10"/>
  <c r="Q39" i="10"/>
  <c r="S39" i="10" s="1"/>
  <c r="Q45" i="10"/>
  <c r="Q51" i="10"/>
  <c r="Q44" i="10"/>
  <c r="Q42" i="10"/>
  <c r="Q50" i="10"/>
  <c r="Q41" i="10"/>
  <c r="S41" i="10" s="1"/>
  <c r="Q49" i="10"/>
  <c r="Q53" i="10"/>
  <c r="Q33" i="10"/>
  <c r="S33" i="10" s="1"/>
  <c r="Q25" i="10"/>
  <c r="S25" i="10" s="1"/>
  <c r="Q40" i="10"/>
  <c r="R40" i="10" s="1"/>
  <c r="Q23" i="10"/>
  <c r="R23" i="10" s="1"/>
  <c r="Q38" i="10"/>
  <c r="S38" i="10" s="1"/>
  <c r="Q30" i="10"/>
  <c r="R30" i="10" s="1"/>
  <c r="Q17" i="10"/>
  <c r="S17" i="10" s="1"/>
  <c r="R578" i="10" l="1"/>
  <c r="R195" i="10"/>
  <c r="R576" i="10"/>
  <c r="S559" i="10"/>
  <c r="R579" i="10"/>
  <c r="S545" i="10"/>
  <c r="R333" i="10"/>
  <c r="S577" i="10"/>
  <c r="S307" i="10"/>
  <c r="S183" i="10"/>
  <c r="R339" i="10"/>
  <c r="T339" i="10" s="1"/>
  <c r="U339" i="10" s="1"/>
  <c r="S325" i="10"/>
  <c r="S549" i="10"/>
  <c r="S344" i="10"/>
  <c r="R561" i="10"/>
  <c r="R575" i="10"/>
  <c r="T575" i="10" s="1"/>
  <c r="U575" i="10" s="1"/>
  <c r="S566" i="10"/>
  <c r="S320" i="10"/>
  <c r="S147" i="10"/>
  <c r="S310" i="10"/>
  <c r="S101" i="10"/>
  <c r="R308" i="10"/>
  <c r="S313" i="10"/>
  <c r="R309" i="10"/>
  <c r="T309" i="10" s="1"/>
  <c r="U309" i="10" s="1"/>
  <c r="S304" i="10"/>
  <c r="S319" i="10"/>
  <c r="S343" i="10"/>
  <c r="R321" i="10"/>
  <c r="S311" i="10"/>
  <c r="R448" i="10"/>
  <c r="V448" i="10" s="1"/>
  <c r="X448" i="10" s="1"/>
  <c r="S342" i="10"/>
  <c r="R326" i="10"/>
  <c r="T326" i="10" s="1"/>
  <c r="U326" i="10" s="1"/>
  <c r="R312" i="10"/>
  <c r="T312" i="10" s="1"/>
  <c r="U312" i="10" s="1"/>
  <c r="R315" i="10"/>
  <c r="V315" i="10" s="1"/>
  <c r="X315" i="10" s="1"/>
  <c r="R323" i="10"/>
  <c r="V323" i="10" s="1"/>
  <c r="X323" i="10" s="1"/>
  <c r="S348" i="10"/>
  <c r="R179" i="10"/>
  <c r="T179" i="10" s="1"/>
  <c r="U179" i="10" s="1"/>
  <c r="R185" i="10"/>
  <c r="V185" i="10" s="1"/>
  <c r="W185" i="10" s="1"/>
  <c r="R349" i="10"/>
  <c r="T349" i="10" s="1"/>
  <c r="U349" i="10" s="1"/>
  <c r="S317" i="10"/>
  <c r="S318" i="10"/>
  <c r="R334" i="10"/>
  <c r="V334" i="10" s="1"/>
  <c r="W334" i="10" s="1"/>
  <c r="S173" i="10"/>
  <c r="S337" i="10"/>
  <c r="S181" i="10"/>
  <c r="R353" i="10"/>
  <c r="T353" i="10" s="1"/>
  <c r="U353" i="10" s="1"/>
  <c r="R345" i="10"/>
  <c r="T345" i="10" s="1"/>
  <c r="U345" i="10" s="1"/>
  <c r="S174" i="10"/>
  <c r="R188" i="10"/>
  <c r="V188" i="10" s="1"/>
  <c r="X188" i="10" s="1"/>
  <c r="R350" i="10"/>
  <c r="T350" i="10" s="1"/>
  <c r="U350" i="10" s="1"/>
  <c r="S193" i="10"/>
  <c r="S187" i="10"/>
  <c r="R175" i="10"/>
  <c r="V175" i="10" s="1"/>
  <c r="X175" i="10" s="1"/>
  <c r="S356" i="10"/>
  <c r="S338" i="10"/>
  <c r="S352" i="10"/>
  <c r="S336" i="10"/>
  <c r="S455" i="10"/>
  <c r="S189" i="10"/>
  <c r="R177" i="10"/>
  <c r="V177" i="10" s="1"/>
  <c r="W177" i="10" s="1"/>
  <c r="S184" i="10"/>
  <c r="S172" i="10"/>
  <c r="S347" i="10"/>
  <c r="S355" i="10"/>
  <c r="S341" i="10"/>
  <c r="R176" i="10"/>
  <c r="V176" i="10" s="1"/>
  <c r="W176" i="10" s="1"/>
  <c r="R182" i="10"/>
  <c r="V182" i="10" s="1"/>
  <c r="W182" i="10" s="1"/>
  <c r="R190" i="10"/>
  <c r="T190" i="10" s="1"/>
  <c r="U190" i="10" s="1"/>
  <c r="S178" i="10"/>
  <c r="R335" i="10"/>
  <c r="T335" i="10" s="1"/>
  <c r="U335" i="10" s="1"/>
  <c r="S194" i="10"/>
  <c r="R192" i="10"/>
  <c r="T192" i="10" s="1"/>
  <c r="U192" i="10" s="1"/>
  <c r="S191" i="10"/>
  <c r="S180" i="10"/>
  <c r="S186" i="10"/>
  <c r="S13" i="10"/>
  <c r="C10" i="4"/>
  <c r="V66" i="10"/>
  <c r="W66" i="10" s="1"/>
  <c r="T66" i="10"/>
  <c r="U66" i="10" s="1"/>
  <c r="T103" i="10"/>
  <c r="U103" i="10" s="1"/>
  <c r="V103" i="10"/>
  <c r="W103" i="10" s="1"/>
  <c r="V319" i="10"/>
  <c r="W319" i="10" s="1"/>
  <c r="T319" i="10"/>
  <c r="U319" i="10" s="1"/>
  <c r="V485" i="10"/>
  <c r="X485" i="10" s="1"/>
  <c r="T485" i="10"/>
  <c r="U485" i="10" s="1"/>
  <c r="V94" i="10"/>
  <c r="W94" i="10" s="1"/>
  <c r="T94" i="10"/>
  <c r="U94" i="10" s="1"/>
  <c r="V379" i="10"/>
  <c r="X379" i="10" s="1"/>
  <c r="T379" i="10"/>
  <c r="U379" i="10" s="1"/>
  <c r="V419" i="10"/>
  <c r="X419" i="10" s="1"/>
  <c r="T419" i="10"/>
  <c r="U419" i="10" s="1"/>
  <c r="T458" i="10"/>
  <c r="U458" i="10" s="1"/>
  <c r="V458" i="10"/>
  <c r="X458" i="10" s="1"/>
  <c r="V308" i="10"/>
  <c r="W308" i="10" s="1"/>
  <c r="T308" i="10"/>
  <c r="U308" i="10" s="1"/>
  <c r="T333" i="10"/>
  <c r="U333" i="10" s="1"/>
  <c r="V333" i="10"/>
  <c r="X333" i="10" s="1"/>
  <c r="V574" i="10"/>
  <c r="W574" i="10" s="1"/>
  <c r="T574" i="10"/>
  <c r="U574" i="10" s="1"/>
  <c r="T129" i="10"/>
  <c r="U129" i="10" s="1"/>
  <c r="V129" i="10"/>
  <c r="W129" i="10" s="1"/>
  <c r="T163" i="10"/>
  <c r="U163" i="10" s="1"/>
  <c r="V163" i="10"/>
  <c r="X163" i="10" s="1"/>
  <c r="V252" i="10"/>
  <c r="W252" i="10" s="1"/>
  <c r="T252" i="10"/>
  <c r="U252" i="10" s="1"/>
  <c r="T361" i="10"/>
  <c r="U361" i="10" s="1"/>
  <c r="V361" i="10"/>
  <c r="X361" i="10" s="1"/>
  <c r="T351" i="10"/>
  <c r="U351" i="10" s="1"/>
  <c r="V351" i="10"/>
  <c r="X351" i="10" s="1"/>
  <c r="T161" i="10"/>
  <c r="U161" i="10" s="1"/>
  <c r="V161" i="10"/>
  <c r="X161" i="10" s="1"/>
  <c r="V120" i="10"/>
  <c r="X120" i="10" s="1"/>
  <c r="T120" i="10"/>
  <c r="U120" i="10" s="1"/>
  <c r="T149" i="10"/>
  <c r="U149" i="10" s="1"/>
  <c r="V149" i="10"/>
  <c r="W149" i="10" s="1"/>
  <c r="T282" i="10"/>
  <c r="U282" i="10" s="1"/>
  <c r="V282" i="10"/>
  <c r="W282" i="10" s="1"/>
  <c r="T267" i="10"/>
  <c r="U267" i="10" s="1"/>
  <c r="V267" i="10"/>
  <c r="X267" i="10" s="1"/>
  <c r="T68" i="10"/>
  <c r="U68" i="10" s="1"/>
  <c r="V68" i="10"/>
  <c r="X68" i="10" s="1"/>
  <c r="V498" i="10"/>
  <c r="W498" i="10" s="1"/>
  <c r="T498" i="10"/>
  <c r="U498" i="10" s="1"/>
  <c r="T451" i="10"/>
  <c r="U451" i="10" s="1"/>
  <c r="V451" i="10"/>
  <c r="X451" i="10" s="1"/>
  <c r="T538" i="10"/>
  <c r="U538" i="10" s="1"/>
  <c r="V538" i="10"/>
  <c r="W538" i="10" s="1"/>
  <c r="T388" i="10"/>
  <c r="U388" i="10" s="1"/>
  <c r="V388" i="10"/>
  <c r="X388" i="10" s="1"/>
  <c r="V430" i="10"/>
  <c r="X430" i="10" s="1"/>
  <c r="T430" i="10"/>
  <c r="U430" i="10" s="1"/>
  <c r="T417" i="10"/>
  <c r="U417" i="10" s="1"/>
  <c r="V417" i="10"/>
  <c r="W417" i="10" s="1"/>
  <c r="T93" i="10"/>
  <c r="U93" i="10" s="1"/>
  <c r="V93" i="10"/>
  <c r="W93" i="10" s="1"/>
  <c r="T340" i="10"/>
  <c r="U340" i="10" s="1"/>
  <c r="V340" i="10"/>
  <c r="W340" i="10" s="1"/>
  <c r="V78" i="10"/>
  <c r="W78" i="10" s="1"/>
  <c r="T78" i="10"/>
  <c r="U78" i="10" s="1"/>
  <c r="V332" i="10"/>
  <c r="X332" i="10" s="1"/>
  <c r="T332" i="10"/>
  <c r="U332" i="10" s="1"/>
  <c r="V343" i="10"/>
  <c r="X343" i="10" s="1"/>
  <c r="T343" i="10"/>
  <c r="U343" i="10" s="1"/>
  <c r="T385" i="10"/>
  <c r="U385" i="10" s="1"/>
  <c r="V385" i="10"/>
  <c r="X385" i="10" s="1"/>
  <c r="V372" i="10"/>
  <c r="W372" i="10" s="1"/>
  <c r="T372" i="10"/>
  <c r="U372" i="10" s="1"/>
  <c r="V273" i="10"/>
  <c r="W273" i="10" s="1"/>
  <c r="T273" i="10"/>
  <c r="U273" i="10" s="1"/>
  <c r="T579" i="10"/>
  <c r="U579" i="10" s="1"/>
  <c r="V579" i="10"/>
  <c r="X579" i="10" s="1"/>
  <c r="T159" i="10"/>
  <c r="U159" i="10" s="1"/>
  <c r="V159" i="10"/>
  <c r="W159" i="10" s="1"/>
  <c r="T268" i="10"/>
  <c r="U268" i="10" s="1"/>
  <c r="V268" i="10"/>
  <c r="X268" i="10" s="1"/>
  <c r="T547" i="10"/>
  <c r="U547" i="10" s="1"/>
  <c r="V547" i="10"/>
  <c r="W547" i="10" s="1"/>
  <c r="V363" i="10"/>
  <c r="X363" i="10" s="1"/>
  <c r="T363" i="10"/>
  <c r="U363" i="10" s="1"/>
  <c r="V514" i="10"/>
  <c r="X514" i="10" s="1"/>
  <c r="T514" i="10"/>
  <c r="U514" i="10" s="1"/>
  <c r="T299" i="10"/>
  <c r="U299" i="10" s="1"/>
  <c r="V299" i="10"/>
  <c r="X299" i="10" s="1"/>
  <c r="T300" i="10"/>
  <c r="U300" i="10" s="1"/>
  <c r="V300" i="10"/>
  <c r="W300" i="10" s="1"/>
  <c r="V91" i="10"/>
  <c r="W91" i="10" s="1"/>
  <c r="T91" i="10"/>
  <c r="U91" i="10" s="1"/>
  <c r="T157" i="10"/>
  <c r="U157" i="10" s="1"/>
  <c r="V157" i="10"/>
  <c r="W157" i="10" s="1"/>
  <c r="V452" i="10"/>
  <c r="X452" i="10" s="1"/>
  <c r="T452" i="10"/>
  <c r="U452" i="10" s="1"/>
  <c r="V386" i="10"/>
  <c r="X386" i="10" s="1"/>
  <c r="T386" i="10"/>
  <c r="U386" i="10" s="1"/>
  <c r="V110" i="10"/>
  <c r="W110" i="10" s="1"/>
  <c r="T110" i="10"/>
  <c r="U110" i="10" s="1"/>
  <c r="V439" i="10"/>
  <c r="W439" i="10" s="1"/>
  <c r="T439" i="10"/>
  <c r="U439" i="10" s="1"/>
  <c r="T106" i="10"/>
  <c r="U106" i="10" s="1"/>
  <c r="V106" i="10"/>
  <c r="W106" i="10" s="1"/>
  <c r="V431" i="10"/>
  <c r="X431" i="10" s="1"/>
  <c r="T431" i="10"/>
  <c r="U431" i="10" s="1"/>
  <c r="V90" i="10"/>
  <c r="W90" i="10" s="1"/>
  <c r="T90" i="10"/>
  <c r="U90" i="10" s="1"/>
  <c r="V275" i="10"/>
  <c r="W275" i="10" s="1"/>
  <c r="T275" i="10"/>
  <c r="U275" i="10" s="1"/>
  <c r="V420" i="10"/>
  <c r="W420" i="10" s="1"/>
  <c r="T420" i="10"/>
  <c r="U420" i="10" s="1"/>
  <c r="T563" i="10"/>
  <c r="U563" i="10" s="1"/>
  <c r="V563" i="10"/>
  <c r="X563" i="10" s="1"/>
  <c r="V337" i="10"/>
  <c r="W337" i="10" s="1"/>
  <c r="T337" i="10"/>
  <c r="U337" i="10" s="1"/>
  <c r="V107" i="10"/>
  <c r="X107" i="10" s="1"/>
  <c r="T107" i="10"/>
  <c r="U107" i="10" s="1"/>
  <c r="T484" i="10"/>
  <c r="U484" i="10" s="1"/>
  <c r="V484" i="10"/>
  <c r="X484" i="10" s="1"/>
  <c r="T554" i="10"/>
  <c r="U554" i="10" s="1"/>
  <c r="V554" i="10"/>
  <c r="W554" i="10" s="1"/>
  <c r="V325" i="10"/>
  <c r="W325" i="10" s="1"/>
  <c r="T325" i="10"/>
  <c r="U325" i="10" s="1"/>
  <c r="T445" i="10"/>
  <c r="U445" i="10" s="1"/>
  <c r="V445" i="10"/>
  <c r="W445" i="10" s="1"/>
  <c r="T441" i="10"/>
  <c r="U441" i="10" s="1"/>
  <c r="V441" i="10"/>
  <c r="W441" i="10" s="1"/>
  <c r="T206" i="10"/>
  <c r="U206" i="10" s="1"/>
  <c r="V206" i="10"/>
  <c r="X206" i="10" s="1"/>
  <c r="T227" i="10"/>
  <c r="U227" i="10" s="1"/>
  <c r="V227" i="10"/>
  <c r="W227" i="10" s="1"/>
  <c r="V220" i="10"/>
  <c r="X220" i="10" s="1"/>
  <c r="T220" i="10"/>
  <c r="U220" i="10" s="1"/>
  <c r="T545" i="10"/>
  <c r="U545" i="10" s="1"/>
  <c r="V545" i="10"/>
  <c r="X545" i="10" s="1"/>
  <c r="T555" i="10"/>
  <c r="U555" i="10" s="1"/>
  <c r="V555" i="10"/>
  <c r="X555" i="10" s="1"/>
  <c r="T576" i="10"/>
  <c r="U576" i="10" s="1"/>
  <c r="V576" i="10"/>
  <c r="X576" i="10" s="1"/>
  <c r="V321" i="10"/>
  <c r="X321" i="10" s="1"/>
  <c r="T321" i="10"/>
  <c r="U321" i="10" s="1"/>
  <c r="T423" i="10"/>
  <c r="U423" i="10" s="1"/>
  <c r="V423" i="10"/>
  <c r="X423" i="10" s="1"/>
  <c r="V396" i="10"/>
  <c r="X396" i="10" s="1"/>
  <c r="T396" i="10"/>
  <c r="U396" i="10" s="1"/>
  <c r="T98" i="10"/>
  <c r="U98" i="10" s="1"/>
  <c r="V98" i="10"/>
  <c r="W98" i="10" s="1"/>
  <c r="T572" i="10"/>
  <c r="U572" i="10" s="1"/>
  <c r="V572" i="10"/>
  <c r="X572" i="10" s="1"/>
  <c r="T259" i="10"/>
  <c r="U259" i="10" s="1"/>
  <c r="V259" i="10"/>
  <c r="X259" i="10" s="1"/>
  <c r="V82" i="10"/>
  <c r="X82" i="10" s="1"/>
  <c r="T82" i="10"/>
  <c r="U82" i="10" s="1"/>
  <c r="T260" i="10"/>
  <c r="U260" i="10" s="1"/>
  <c r="V260" i="10"/>
  <c r="W260" i="10" s="1"/>
  <c r="T397" i="10"/>
  <c r="U397" i="10" s="1"/>
  <c r="V397" i="10"/>
  <c r="X397" i="10" s="1"/>
  <c r="T193" i="10"/>
  <c r="U193" i="10" s="1"/>
  <c r="V193" i="10"/>
  <c r="W193" i="10" s="1"/>
  <c r="T578" i="10"/>
  <c r="U578" i="10" s="1"/>
  <c r="V578" i="10"/>
  <c r="X578" i="10" s="1"/>
  <c r="T136" i="10"/>
  <c r="U136" i="10" s="1"/>
  <c r="V136" i="10"/>
  <c r="X136" i="10" s="1"/>
  <c r="V519" i="10"/>
  <c r="W519" i="10" s="1"/>
  <c r="T519" i="10"/>
  <c r="U519" i="10" s="1"/>
  <c r="T465" i="10"/>
  <c r="U465" i="10" s="1"/>
  <c r="V465" i="10"/>
  <c r="X465" i="10" s="1"/>
  <c r="T448" i="10"/>
  <c r="U448" i="10" s="1"/>
  <c r="V482" i="10"/>
  <c r="X482" i="10" s="1"/>
  <c r="T482" i="10"/>
  <c r="U482" i="10" s="1"/>
  <c r="V329" i="10"/>
  <c r="X329" i="10" s="1"/>
  <c r="T329" i="10"/>
  <c r="U329" i="10" s="1"/>
  <c r="V234" i="10"/>
  <c r="W234" i="10" s="1"/>
  <c r="T234" i="10"/>
  <c r="U234" i="10" s="1"/>
  <c r="T87" i="10"/>
  <c r="U87" i="10" s="1"/>
  <c r="V87" i="10"/>
  <c r="W87" i="10" s="1"/>
  <c r="V470" i="10"/>
  <c r="X470" i="10" s="1"/>
  <c r="T470" i="10"/>
  <c r="U470" i="10" s="1"/>
  <c r="V128" i="10"/>
  <c r="X128" i="10" s="1"/>
  <c r="T128" i="10"/>
  <c r="U128" i="10" s="1"/>
  <c r="T404" i="10"/>
  <c r="U404" i="10" s="1"/>
  <c r="V404" i="10"/>
  <c r="X404" i="10" s="1"/>
  <c r="T444" i="10"/>
  <c r="U444" i="10" s="1"/>
  <c r="V444" i="10"/>
  <c r="X444" i="10" s="1"/>
  <c r="T153" i="10"/>
  <c r="U153" i="10" s="1"/>
  <c r="V153" i="10"/>
  <c r="X153" i="10" s="1"/>
  <c r="V530" i="10"/>
  <c r="X530" i="10" s="1"/>
  <c r="T530" i="10"/>
  <c r="U530" i="10" s="1"/>
  <c r="T115" i="10"/>
  <c r="U115" i="10" s="1"/>
  <c r="V115" i="10"/>
  <c r="X115" i="10" s="1"/>
  <c r="T407" i="10"/>
  <c r="U407" i="10" s="1"/>
  <c r="V407" i="10"/>
  <c r="X407" i="10" s="1"/>
  <c r="V506" i="10"/>
  <c r="X506" i="10" s="1"/>
  <c r="T506" i="10"/>
  <c r="U506" i="10" s="1"/>
  <c r="T291" i="10"/>
  <c r="U291" i="10" s="1"/>
  <c r="V291" i="10"/>
  <c r="X291" i="10" s="1"/>
  <c r="V380" i="10"/>
  <c r="X380" i="10" s="1"/>
  <c r="T380" i="10"/>
  <c r="U380" i="10" s="1"/>
  <c r="V427" i="10"/>
  <c r="W427" i="10" s="1"/>
  <c r="T427" i="10"/>
  <c r="U427" i="10" s="1"/>
  <c r="V74" i="10"/>
  <c r="X74" i="10" s="1"/>
  <c r="T74" i="10"/>
  <c r="U74" i="10" s="1"/>
  <c r="V169" i="10"/>
  <c r="X169" i="10" s="1"/>
  <c r="T169" i="10"/>
  <c r="U169" i="10" s="1"/>
  <c r="T355" i="10"/>
  <c r="U355" i="10" s="1"/>
  <c r="V355" i="10"/>
  <c r="X355" i="10" s="1"/>
  <c r="V357" i="10"/>
  <c r="X357" i="10" s="1"/>
  <c r="T357" i="10"/>
  <c r="U357" i="10" s="1"/>
  <c r="V490" i="10"/>
  <c r="X490" i="10" s="1"/>
  <c r="T490" i="10"/>
  <c r="U490" i="10" s="1"/>
  <c r="T95" i="10"/>
  <c r="U95" i="10" s="1"/>
  <c r="V95" i="10"/>
  <c r="W95" i="10" s="1"/>
  <c r="V88" i="10"/>
  <c r="W88" i="10" s="1"/>
  <c r="T88" i="10"/>
  <c r="U88" i="10" s="1"/>
  <c r="T138" i="10"/>
  <c r="U138" i="10" s="1"/>
  <c r="V138" i="10"/>
  <c r="W138" i="10" s="1"/>
  <c r="V313" i="10"/>
  <c r="W313" i="10" s="1"/>
  <c r="T313" i="10"/>
  <c r="U313" i="10" s="1"/>
  <c r="V560" i="10"/>
  <c r="X560" i="10" s="1"/>
  <c r="T560" i="10"/>
  <c r="U560" i="10" s="1"/>
  <c r="T524" i="10"/>
  <c r="U524" i="10" s="1"/>
  <c r="V524" i="10"/>
  <c r="X524" i="10" s="1"/>
  <c r="T155" i="10"/>
  <c r="U155" i="10" s="1"/>
  <c r="V155" i="10"/>
  <c r="X155" i="10" s="1"/>
  <c r="V222" i="10"/>
  <c r="X222" i="10" s="1"/>
  <c r="T222" i="10"/>
  <c r="U222" i="10" s="1"/>
  <c r="T504" i="10"/>
  <c r="U504" i="10" s="1"/>
  <c r="V504" i="10"/>
  <c r="X504" i="10" s="1"/>
  <c r="T450" i="10"/>
  <c r="U450" i="10" s="1"/>
  <c r="V450" i="10"/>
  <c r="W450" i="10" s="1"/>
  <c r="V553" i="10"/>
  <c r="X553" i="10" s="1"/>
  <c r="T553" i="10"/>
  <c r="U553" i="10" s="1"/>
  <c r="T142" i="10"/>
  <c r="U142" i="10" s="1"/>
  <c r="V142" i="10"/>
  <c r="X142" i="10" s="1"/>
  <c r="T146" i="10"/>
  <c r="U146" i="10" s="1"/>
  <c r="V146" i="10"/>
  <c r="W146" i="10" s="1"/>
  <c r="T481" i="10"/>
  <c r="U481" i="10" s="1"/>
  <c r="V481" i="10"/>
  <c r="W481" i="10" s="1"/>
  <c r="V532" i="10"/>
  <c r="X532" i="10" s="1"/>
  <c r="T532" i="10"/>
  <c r="U532" i="10" s="1"/>
  <c r="V132" i="10"/>
  <c r="W132" i="10" s="1"/>
  <c r="T132" i="10"/>
  <c r="U132" i="10" s="1"/>
  <c r="T516" i="10"/>
  <c r="U516" i="10" s="1"/>
  <c r="V516" i="10"/>
  <c r="W516" i="10" s="1"/>
  <c r="V245" i="10"/>
  <c r="W245" i="10" s="1"/>
  <c r="T245" i="10"/>
  <c r="U245" i="10" s="1"/>
  <c r="T509" i="10"/>
  <c r="U509" i="10" s="1"/>
  <c r="V509" i="10"/>
  <c r="X509" i="10" s="1"/>
  <c r="T266" i="10"/>
  <c r="U266" i="10" s="1"/>
  <c r="V266" i="10"/>
  <c r="W266" i="10" s="1"/>
  <c r="T223" i="10"/>
  <c r="U223" i="10" s="1"/>
  <c r="V223" i="10"/>
  <c r="X223" i="10" s="1"/>
  <c r="V207" i="10"/>
  <c r="W207" i="10" s="1"/>
  <c r="T207" i="10"/>
  <c r="U207" i="10" s="1"/>
  <c r="T261" i="10"/>
  <c r="U261" i="10" s="1"/>
  <c r="V261" i="10"/>
  <c r="W261" i="10" s="1"/>
  <c r="V398" i="10"/>
  <c r="W398" i="10" s="1"/>
  <c r="T398" i="10"/>
  <c r="U398" i="10" s="1"/>
  <c r="V364" i="10"/>
  <c r="X364" i="10" s="1"/>
  <c r="T364" i="10"/>
  <c r="U364" i="10" s="1"/>
  <c r="T537" i="10"/>
  <c r="U537" i="10" s="1"/>
  <c r="V537" i="10"/>
  <c r="W537" i="10" s="1"/>
  <c r="T101" i="10"/>
  <c r="U101" i="10" s="1"/>
  <c r="V101" i="10"/>
  <c r="W101" i="10" s="1"/>
  <c r="V432" i="10"/>
  <c r="X432" i="10" s="1"/>
  <c r="T432" i="10"/>
  <c r="U432" i="10" s="1"/>
  <c r="T178" i="10"/>
  <c r="U178" i="10" s="1"/>
  <c r="V178" i="10"/>
  <c r="W178" i="10" s="1"/>
  <c r="T371" i="10"/>
  <c r="U371" i="10" s="1"/>
  <c r="V371" i="10"/>
  <c r="X371" i="10" s="1"/>
  <c r="V472" i="10"/>
  <c r="X472" i="10" s="1"/>
  <c r="T472" i="10"/>
  <c r="U472" i="10" s="1"/>
  <c r="T238" i="10"/>
  <c r="U238" i="10" s="1"/>
  <c r="V238" i="10"/>
  <c r="X238" i="10" s="1"/>
  <c r="T71" i="10"/>
  <c r="U71" i="10" s="1"/>
  <c r="V71" i="10"/>
  <c r="W71" i="10" s="1"/>
  <c r="V123" i="10"/>
  <c r="W123" i="10" s="1"/>
  <c r="T123" i="10"/>
  <c r="U123" i="10" s="1"/>
  <c r="T495" i="10"/>
  <c r="U495" i="10" s="1"/>
  <c r="V495" i="10"/>
  <c r="X495" i="10" s="1"/>
  <c r="T405" i="10"/>
  <c r="U405" i="10" s="1"/>
  <c r="V405" i="10"/>
  <c r="X405" i="10" s="1"/>
  <c r="V243" i="10"/>
  <c r="X243" i="10" s="1"/>
  <c r="T243" i="10"/>
  <c r="U243" i="10" s="1"/>
  <c r="T294" i="10"/>
  <c r="U294" i="10" s="1"/>
  <c r="V294" i="10"/>
  <c r="W294" i="10" s="1"/>
  <c r="T320" i="10"/>
  <c r="U320" i="10" s="1"/>
  <c r="V320" i="10"/>
  <c r="W320" i="10" s="1"/>
  <c r="V327" i="10"/>
  <c r="X327" i="10" s="1"/>
  <c r="T327" i="10"/>
  <c r="U327" i="10" s="1"/>
  <c r="T521" i="10"/>
  <c r="U521" i="10" s="1"/>
  <c r="V521" i="10"/>
  <c r="W521" i="10" s="1"/>
  <c r="T202" i="10"/>
  <c r="U202" i="10" s="1"/>
  <c r="V202" i="10"/>
  <c r="W202" i="10" s="1"/>
  <c r="T174" i="10"/>
  <c r="U174" i="10" s="1"/>
  <c r="V174" i="10"/>
  <c r="W174" i="10" s="1"/>
  <c r="T108" i="10"/>
  <c r="U108" i="10" s="1"/>
  <c r="V108" i="10"/>
  <c r="X108" i="10" s="1"/>
  <c r="T156" i="10"/>
  <c r="U156" i="10" s="1"/>
  <c r="V156" i="10"/>
  <c r="W156" i="10" s="1"/>
  <c r="T295" i="10"/>
  <c r="U295" i="10" s="1"/>
  <c r="V295" i="10"/>
  <c r="X295" i="10" s="1"/>
  <c r="V256" i="10"/>
  <c r="W256" i="10" s="1"/>
  <c r="T256" i="10"/>
  <c r="U256" i="10" s="1"/>
  <c r="V307" i="10"/>
  <c r="X307" i="10" s="1"/>
  <c r="T307" i="10"/>
  <c r="U307" i="10" s="1"/>
  <c r="V533" i="10"/>
  <c r="W533" i="10" s="1"/>
  <c r="T533" i="10"/>
  <c r="U533" i="10" s="1"/>
  <c r="V197" i="10"/>
  <c r="W197" i="10" s="1"/>
  <c r="T197" i="10"/>
  <c r="U197" i="10" s="1"/>
  <c r="V434" i="10"/>
  <c r="X434" i="10" s="1"/>
  <c r="T434" i="10"/>
  <c r="U434" i="10" s="1"/>
  <c r="T525" i="10"/>
  <c r="U525" i="10" s="1"/>
  <c r="V525" i="10"/>
  <c r="X525" i="10" s="1"/>
  <c r="T373" i="10"/>
  <c r="U373" i="10" s="1"/>
  <c r="V373" i="10"/>
  <c r="X373" i="10" s="1"/>
  <c r="T556" i="10"/>
  <c r="U556" i="10" s="1"/>
  <c r="V556" i="10"/>
  <c r="W556" i="10" s="1"/>
  <c r="T486" i="10"/>
  <c r="U486" i="10" s="1"/>
  <c r="V486" i="10"/>
  <c r="X486" i="10" s="1"/>
  <c r="T113" i="10"/>
  <c r="U113" i="10" s="1"/>
  <c r="V113" i="10"/>
  <c r="W113" i="10" s="1"/>
  <c r="T216" i="10"/>
  <c r="U216" i="10" s="1"/>
  <c r="V216" i="10"/>
  <c r="W216" i="10" s="1"/>
  <c r="V312" i="10"/>
  <c r="W312" i="10" s="1"/>
  <c r="T413" i="10"/>
  <c r="U413" i="10" s="1"/>
  <c r="V413" i="10"/>
  <c r="W413" i="10" s="1"/>
  <c r="V552" i="10"/>
  <c r="X552" i="10" s="1"/>
  <c r="T552" i="10"/>
  <c r="U552" i="10" s="1"/>
  <c r="T239" i="10"/>
  <c r="U239" i="10" s="1"/>
  <c r="V239" i="10"/>
  <c r="W239" i="10" s="1"/>
  <c r="T272" i="10"/>
  <c r="U272" i="10" s="1"/>
  <c r="V272" i="10"/>
  <c r="X272" i="10" s="1"/>
  <c r="V539" i="10"/>
  <c r="W539" i="10" s="1"/>
  <c r="T539" i="10"/>
  <c r="U539" i="10" s="1"/>
  <c r="T121" i="10"/>
  <c r="U121" i="10" s="1"/>
  <c r="V121" i="10"/>
  <c r="W121" i="10" s="1"/>
  <c r="V168" i="10"/>
  <c r="X168" i="10" s="1"/>
  <c r="T168" i="10"/>
  <c r="U168" i="10" s="1"/>
  <c r="T76" i="10"/>
  <c r="U76" i="10" s="1"/>
  <c r="V76" i="10"/>
  <c r="W76" i="10" s="1"/>
  <c r="T449" i="10"/>
  <c r="U449" i="10" s="1"/>
  <c r="V449" i="10"/>
  <c r="X449" i="10" s="1"/>
  <c r="T536" i="10"/>
  <c r="U536" i="10" s="1"/>
  <c r="V536" i="10"/>
  <c r="X536" i="10" s="1"/>
  <c r="T244" i="10"/>
  <c r="U244" i="10" s="1"/>
  <c r="V244" i="10"/>
  <c r="W244" i="10" s="1"/>
  <c r="T527" i="10"/>
  <c r="U527" i="10" s="1"/>
  <c r="V527" i="10"/>
  <c r="W527" i="10" s="1"/>
  <c r="V276" i="10"/>
  <c r="W276" i="10" s="1"/>
  <c r="T276" i="10"/>
  <c r="U276" i="10" s="1"/>
  <c r="V425" i="10"/>
  <c r="W425" i="10" s="1"/>
  <c r="T425" i="10"/>
  <c r="U425" i="10" s="1"/>
  <c r="V377" i="10"/>
  <c r="X377" i="10" s="1"/>
  <c r="T377" i="10"/>
  <c r="U377" i="10" s="1"/>
  <c r="V511" i="10"/>
  <c r="X511" i="10" s="1"/>
  <c r="T511" i="10"/>
  <c r="U511" i="10" s="1"/>
  <c r="T303" i="10"/>
  <c r="U303" i="10" s="1"/>
  <c r="V303" i="10"/>
  <c r="X303" i="10" s="1"/>
  <c r="V440" i="10"/>
  <c r="W440" i="10" s="1"/>
  <c r="T440" i="10"/>
  <c r="U440" i="10" s="1"/>
  <c r="V569" i="10"/>
  <c r="W569" i="10" s="1"/>
  <c r="T569" i="10"/>
  <c r="U569" i="10" s="1"/>
  <c r="T251" i="10"/>
  <c r="U251" i="10" s="1"/>
  <c r="V251" i="10"/>
  <c r="X251" i="10" s="1"/>
  <c r="T218" i="10"/>
  <c r="U218" i="10" s="1"/>
  <c r="V218" i="10"/>
  <c r="W218" i="10" s="1"/>
  <c r="T208" i="10"/>
  <c r="U208" i="10" s="1"/>
  <c r="V208" i="10"/>
  <c r="W208" i="10" s="1"/>
  <c r="T358" i="10"/>
  <c r="U358" i="10" s="1"/>
  <c r="V358" i="10"/>
  <c r="X358" i="10" s="1"/>
  <c r="T237" i="10"/>
  <c r="U237" i="10" s="1"/>
  <c r="V237" i="10"/>
  <c r="W237" i="10" s="1"/>
  <c r="V387" i="10"/>
  <c r="X387" i="10" s="1"/>
  <c r="T387" i="10"/>
  <c r="U387" i="10" s="1"/>
  <c r="T479" i="10"/>
  <c r="U479" i="10" s="1"/>
  <c r="V479" i="10"/>
  <c r="W479" i="10" s="1"/>
  <c r="T139" i="10"/>
  <c r="U139" i="10" s="1"/>
  <c r="V139" i="10"/>
  <c r="W139" i="10" s="1"/>
  <c r="T277" i="10"/>
  <c r="U277" i="10" s="1"/>
  <c r="V277" i="10"/>
  <c r="X277" i="10" s="1"/>
  <c r="T467" i="10"/>
  <c r="U467" i="10" s="1"/>
  <c r="V467" i="10"/>
  <c r="W467" i="10" s="1"/>
  <c r="T410" i="10"/>
  <c r="U410" i="10" s="1"/>
  <c r="V410" i="10"/>
  <c r="X410" i="10" s="1"/>
  <c r="T457" i="10"/>
  <c r="U457" i="10" s="1"/>
  <c r="V457" i="10"/>
  <c r="W457" i="10" s="1"/>
  <c r="T570" i="10"/>
  <c r="U570" i="10" s="1"/>
  <c r="V570" i="10"/>
  <c r="W570" i="10" s="1"/>
  <c r="V518" i="10"/>
  <c r="W518" i="10" s="1"/>
  <c r="T518" i="10"/>
  <c r="U518" i="10" s="1"/>
  <c r="V271" i="10"/>
  <c r="W271" i="10" s="1"/>
  <c r="T271" i="10"/>
  <c r="U271" i="10" s="1"/>
  <c r="T348" i="10"/>
  <c r="U348" i="10" s="1"/>
  <c r="V348" i="10"/>
  <c r="W348" i="10" s="1"/>
  <c r="T324" i="10"/>
  <c r="U324" i="10" s="1"/>
  <c r="V324" i="10"/>
  <c r="W324" i="10" s="1"/>
  <c r="V507" i="10"/>
  <c r="W507" i="10" s="1"/>
  <c r="T507" i="10"/>
  <c r="U507" i="10" s="1"/>
  <c r="V477" i="10"/>
  <c r="X477" i="10" s="1"/>
  <c r="T477" i="10"/>
  <c r="U477" i="10" s="1"/>
  <c r="V166" i="10"/>
  <c r="W166" i="10" s="1"/>
  <c r="T166" i="10"/>
  <c r="U166" i="10" s="1"/>
  <c r="T117" i="10"/>
  <c r="U117" i="10" s="1"/>
  <c r="V117" i="10"/>
  <c r="W117" i="10" s="1"/>
  <c r="V254" i="10"/>
  <c r="W254" i="10" s="1"/>
  <c r="T254" i="10"/>
  <c r="U254" i="10" s="1"/>
  <c r="T367" i="10"/>
  <c r="U367" i="10" s="1"/>
  <c r="V367" i="10"/>
  <c r="W367" i="10" s="1"/>
  <c r="T99" i="10"/>
  <c r="U99" i="10" s="1"/>
  <c r="V99" i="10"/>
  <c r="X99" i="10" s="1"/>
  <c r="T240" i="10"/>
  <c r="U240" i="10" s="1"/>
  <c r="V240" i="10"/>
  <c r="X240" i="10" s="1"/>
  <c r="V391" i="10"/>
  <c r="W391" i="10" s="1"/>
  <c r="T391" i="10"/>
  <c r="U391" i="10" s="1"/>
  <c r="T212" i="10"/>
  <c r="U212" i="10" s="1"/>
  <c r="V212" i="10"/>
  <c r="X212" i="10" s="1"/>
  <c r="T253" i="10"/>
  <c r="U253" i="10" s="1"/>
  <c r="V253" i="10"/>
  <c r="W253" i="10" s="1"/>
  <c r="V104" i="10"/>
  <c r="W104" i="10" s="1"/>
  <c r="T104" i="10"/>
  <c r="U104" i="10" s="1"/>
  <c r="V339" i="10"/>
  <c r="W339" i="10" s="1"/>
  <c r="T187" i="10"/>
  <c r="U187" i="10" s="1"/>
  <c r="V187" i="10"/>
  <c r="X187" i="10" s="1"/>
  <c r="T232" i="10"/>
  <c r="U232" i="10" s="1"/>
  <c r="V232" i="10"/>
  <c r="X232" i="10" s="1"/>
  <c r="T374" i="10"/>
  <c r="U374" i="10" s="1"/>
  <c r="V374" i="10"/>
  <c r="W374" i="10" s="1"/>
  <c r="V305" i="10"/>
  <c r="W305" i="10" s="1"/>
  <c r="T305" i="10"/>
  <c r="U305" i="10" s="1"/>
  <c r="T476" i="10"/>
  <c r="U476" i="10" s="1"/>
  <c r="V476" i="10"/>
  <c r="X476" i="10" s="1"/>
  <c r="T173" i="10"/>
  <c r="U173" i="10" s="1"/>
  <c r="V173" i="10"/>
  <c r="W173" i="10" s="1"/>
  <c r="T152" i="10"/>
  <c r="U152" i="10" s="1"/>
  <c r="V152" i="10"/>
  <c r="X152" i="10" s="1"/>
  <c r="V331" i="10"/>
  <c r="X331" i="10" s="1"/>
  <c r="T331" i="10"/>
  <c r="U331" i="10" s="1"/>
  <c r="T369" i="10"/>
  <c r="U369" i="10" s="1"/>
  <c r="V369" i="10"/>
  <c r="W369" i="10" s="1"/>
  <c r="V436" i="10"/>
  <c r="W436" i="10" s="1"/>
  <c r="T436" i="10"/>
  <c r="U436" i="10" s="1"/>
  <c r="T79" i="10"/>
  <c r="U79" i="10" s="1"/>
  <c r="V79" i="10"/>
  <c r="W79" i="10" s="1"/>
  <c r="V526" i="10"/>
  <c r="X526" i="10" s="1"/>
  <c r="T526" i="10"/>
  <c r="U526" i="10" s="1"/>
  <c r="T568" i="10"/>
  <c r="U568" i="10" s="1"/>
  <c r="V568" i="10"/>
  <c r="X568" i="10" s="1"/>
  <c r="V225" i="10"/>
  <c r="W225" i="10" s="1"/>
  <c r="T225" i="10"/>
  <c r="U225" i="10" s="1"/>
  <c r="V297" i="10"/>
  <c r="W297" i="10" s="1"/>
  <c r="T297" i="10"/>
  <c r="U297" i="10" s="1"/>
  <c r="T114" i="10"/>
  <c r="U114" i="10" s="1"/>
  <c r="V114" i="10"/>
  <c r="W114" i="10" s="1"/>
  <c r="T503" i="10"/>
  <c r="U503" i="10" s="1"/>
  <c r="V503" i="10"/>
  <c r="X503" i="10" s="1"/>
  <c r="V401" i="10"/>
  <c r="X401" i="10" s="1"/>
  <c r="T401" i="10"/>
  <c r="U401" i="10" s="1"/>
  <c r="V414" i="10"/>
  <c r="X414" i="10" s="1"/>
  <c r="T414" i="10"/>
  <c r="U414" i="10" s="1"/>
  <c r="T151" i="10"/>
  <c r="U151" i="10" s="1"/>
  <c r="V151" i="10"/>
  <c r="X151" i="10" s="1"/>
  <c r="V428" i="10"/>
  <c r="W428" i="10" s="1"/>
  <c r="T428" i="10"/>
  <c r="U428" i="10" s="1"/>
  <c r="T235" i="10"/>
  <c r="U235" i="10" s="1"/>
  <c r="V235" i="10"/>
  <c r="X235" i="10" s="1"/>
  <c r="T217" i="10"/>
  <c r="U217" i="10" s="1"/>
  <c r="V217" i="10"/>
  <c r="W217" i="10" s="1"/>
  <c r="T209" i="10"/>
  <c r="U209" i="10" s="1"/>
  <c r="V209" i="10"/>
  <c r="X209" i="10" s="1"/>
  <c r="T201" i="10"/>
  <c r="U201" i="10" s="1"/>
  <c r="V201" i="10"/>
  <c r="W201" i="10" s="1"/>
  <c r="T551" i="10"/>
  <c r="U551" i="10" s="1"/>
  <c r="V551" i="10"/>
  <c r="W551" i="10" s="1"/>
  <c r="T242" i="10"/>
  <c r="U242" i="10" s="1"/>
  <c r="V242" i="10"/>
  <c r="W242" i="10" s="1"/>
  <c r="V473" i="10"/>
  <c r="X473" i="10" s="1"/>
  <c r="T473" i="10"/>
  <c r="U473" i="10" s="1"/>
  <c r="T571" i="10"/>
  <c r="U571" i="10" s="1"/>
  <c r="V571" i="10"/>
  <c r="W571" i="10" s="1"/>
  <c r="T130" i="10"/>
  <c r="U130" i="10" s="1"/>
  <c r="V130" i="10"/>
  <c r="X130" i="10" s="1"/>
  <c r="V418" i="10"/>
  <c r="W418" i="10" s="1"/>
  <c r="T418" i="10"/>
  <c r="U418" i="10" s="1"/>
  <c r="T122" i="10"/>
  <c r="U122" i="10" s="1"/>
  <c r="V122" i="10"/>
  <c r="W122" i="10" s="1"/>
  <c r="T546" i="10"/>
  <c r="U546" i="10" s="1"/>
  <c r="V546" i="10"/>
  <c r="X546" i="10" s="1"/>
  <c r="T160" i="10"/>
  <c r="U160" i="10" s="1"/>
  <c r="V160" i="10"/>
  <c r="W160" i="10" s="1"/>
  <c r="V262" i="10"/>
  <c r="W262" i="10" s="1"/>
  <c r="T262" i="10"/>
  <c r="U262" i="10" s="1"/>
  <c r="T366" i="10"/>
  <c r="U366" i="10" s="1"/>
  <c r="V366" i="10"/>
  <c r="W366" i="10" s="1"/>
  <c r="V534" i="10"/>
  <c r="X534" i="10" s="1"/>
  <c r="T534" i="10"/>
  <c r="U534" i="10" s="1"/>
  <c r="V310" i="10"/>
  <c r="X310" i="10" s="1"/>
  <c r="T310" i="10"/>
  <c r="U310" i="10" s="1"/>
  <c r="T284" i="10"/>
  <c r="U284" i="10" s="1"/>
  <c r="V284" i="10"/>
  <c r="W284" i="10" s="1"/>
  <c r="V278" i="10"/>
  <c r="W278" i="10" s="1"/>
  <c r="T278" i="10"/>
  <c r="U278" i="10" s="1"/>
  <c r="V412" i="10"/>
  <c r="W412" i="10" s="1"/>
  <c r="T412" i="10"/>
  <c r="U412" i="10" s="1"/>
  <c r="T183" i="10"/>
  <c r="U183" i="10" s="1"/>
  <c r="V183" i="10"/>
  <c r="X183" i="10" s="1"/>
  <c r="T60" i="10"/>
  <c r="U60" i="10" s="1"/>
  <c r="V60" i="10"/>
  <c r="X60" i="10" s="1"/>
  <c r="T541" i="10"/>
  <c r="U541" i="10" s="1"/>
  <c r="V541" i="10"/>
  <c r="W541" i="10" s="1"/>
  <c r="V376" i="10"/>
  <c r="W376" i="10" s="1"/>
  <c r="T376" i="10"/>
  <c r="U376" i="10" s="1"/>
  <c r="T453" i="10"/>
  <c r="U453" i="10" s="1"/>
  <c r="V453" i="10"/>
  <c r="X453" i="10" s="1"/>
  <c r="V184" i="10"/>
  <c r="X184" i="10" s="1"/>
  <c r="T184" i="10"/>
  <c r="U184" i="10" s="1"/>
  <c r="T144" i="10"/>
  <c r="U144" i="10" s="1"/>
  <c r="V144" i="10"/>
  <c r="X144" i="10" s="1"/>
  <c r="T566" i="10"/>
  <c r="U566" i="10" s="1"/>
  <c r="V566" i="10"/>
  <c r="X566" i="10" s="1"/>
  <c r="V162" i="10"/>
  <c r="W162" i="10" s="1"/>
  <c r="T162" i="10"/>
  <c r="U162" i="10" s="1"/>
  <c r="T97" i="10"/>
  <c r="U97" i="10" s="1"/>
  <c r="V97" i="10"/>
  <c r="X97" i="10" s="1"/>
  <c r="T408" i="10"/>
  <c r="U408" i="10" s="1"/>
  <c r="V408" i="10"/>
  <c r="W408" i="10" s="1"/>
  <c r="V438" i="10"/>
  <c r="X438" i="10" s="1"/>
  <c r="T438" i="10"/>
  <c r="U438" i="10" s="1"/>
  <c r="T463" i="10"/>
  <c r="U463" i="10" s="1"/>
  <c r="V463" i="10"/>
  <c r="W463" i="10" s="1"/>
  <c r="V461" i="10"/>
  <c r="X461" i="10" s="1"/>
  <c r="T461" i="10"/>
  <c r="U461" i="10" s="1"/>
  <c r="V287" i="10"/>
  <c r="X287" i="10" s="1"/>
  <c r="T287" i="10"/>
  <c r="U287" i="10" s="1"/>
  <c r="T528" i="10"/>
  <c r="U528" i="10" s="1"/>
  <c r="V528" i="10"/>
  <c r="X528" i="10" s="1"/>
  <c r="V263" i="10"/>
  <c r="X263" i="10" s="1"/>
  <c r="T263" i="10"/>
  <c r="U263" i="10" s="1"/>
  <c r="V221" i="10"/>
  <c r="W221" i="10" s="1"/>
  <c r="T221" i="10"/>
  <c r="U221" i="10" s="1"/>
  <c r="V362" i="10"/>
  <c r="X362" i="10" s="1"/>
  <c r="T362" i="10"/>
  <c r="U362" i="10" s="1"/>
  <c r="V360" i="10"/>
  <c r="X360" i="10" s="1"/>
  <c r="T360" i="10"/>
  <c r="U360" i="10" s="1"/>
  <c r="T497" i="10"/>
  <c r="U497" i="10" s="1"/>
  <c r="V497" i="10"/>
  <c r="X497" i="10" s="1"/>
  <c r="V483" i="10"/>
  <c r="W483" i="10" s="1"/>
  <c r="T483" i="10"/>
  <c r="U483" i="10" s="1"/>
  <c r="T92" i="10"/>
  <c r="U92" i="10" s="1"/>
  <c r="V92" i="10"/>
  <c r="X92" i="10" s="1"/>
  <c r="V370" i="10"/>
  <c r="W370" i="10" s="1"/>
  <c r="T370" i="10"/>
  <c r="U370" i="10" s="1"/>
  <c r="T474" i="10"/>
  <c r="U474" i="10" s="1"/>
  <c r="V474" i="10"/>
  <c r="X474" i="10" s="1"/>
  <c r="T517" i="10"/>
  <c r="U517" i="10" s="1"/>
  <c r="V517" i="10"/>
  <c r="X517" i="10" s="1"/>
  <c r="T171" i="10"/>
  <c r="U171" i="10" s="1"/>
  <c r="V171" i="10"/>
  <c r="X171" i="10" s="1"/>
  <c r="V63" i="10"/>
  <c r="X63" i="10" s="1"/>
  <c r="T63" i="10"/>
  <c r="U63" i="10" s="1"/>
  <c r="T409" i="10"/>
  <c r="U409" i="10" s="1"/>
  <c r="V409" i="10"/>
  <c r="X409" i="10" s="1"/>
  <c r="T494" i="10"/>
  <c r="U494" i="10" s="1"/>
  <c r="V494" i="10"/>
  <c r="W494" i="10" s="1"/>
  <c r="V258" i="10"/>
  <c r="W258" i="10" s="1"/>
  <c r="T258" i="10"/>
  <c r="U258" i="10" s="1"/>
  <c r="V544" i="10"/>
  <c r="X544" i="10" s="1"/>
  <c r="T544" i="10"/>
  <c r="U544" i="10" s="1"/>
  <c r="V493" i="10"/>
  <c r="X493" i="10" s="1"/>
  <c r="T493" i="10"/>
  <c r="U493" i="10" s="1"/>
  <c r="V384" i="10"/>
  <c r="X384" i="10" s="1"/>
  <c r="T384" i="10"/>
  <c r="U384" i="10" s="1"/>
  <c r="T290" i="10"/>
  <c r="U290" i="10" s="1"/>
  <c r="V290" i="10"/>
  <c r="X290" i="10" s="1"/>
  <c r="V559" i="10"/>
  <c r="W559" i="10" s="1"/>
  <c r="T559" i="10"/>
  <c r="U559" i="10" s="1"/>
  <c r="V164" i="10"/>
  <c r="W164" i="10" s="1"/>
  <c r="T164" i="10"/>
  <c r="U164" i="10" s="1"/>
  <c r="V77" i="10"/>
  <c r="W77" i="10" s="1"/>
  <c r="T77" i="10"/>
  <c r="U77" i="10" s="1"/>
  <c r="T126" i="10"/>
  <c r="U126" i="10" s="1"/>
  <c r="V126" i="10"/>
  <c r="X126" i="10" s="1"/>
  <c r="V265" i="10"/>
  <c r="W265" i="10" s="1"/>
  <c r="T265" i="10"/>
  <c r="U265" i="10" s="1"/>
  <c r="T488" i="10"/>
  <c r="U488" i="10" s="1"/>
  <c r="V488" i="10"/>
  <c r="X488" i="10" s="1"/>
  <c r="T304" i="10"/>
  <c r="U304" i="10" s="1"/>
  <c r="V304" i="10"/>
  <c r="W304" i="10" s="1"/>
  <c r="V496" i="10"/>
  <c r="X496" i="10" s="1"/>
  <c r="T496" i="10"/>
  <c r="U496" i="10" s="1"/>
  <c r="T194" i="10"/>
  <c r="U194" i="10" s="1"/>
  <c r="V194" i="10"/>
  <c r="W194" i="10" s="1"/>
  <c r="T288" i="10"/>
  <c r="U288" i="10" s="1"/>
  <c r="V288" i="10"/>
  <c r="X288" i="10" s="1"/>
  <c r="T520" i="10"/>
  <c r="U520" i="10" s="1"/>
  <c r="V520" i="10"/>
  <c r="X520" i="10" s="1"/>
  <c r="T231" i="10"/>
  <c r="U231" i="10" s="1"/>
  <c r="V231" i="10"/>
  <c r="X231" i="10" s="1"/>
  <c r="T328" i="10"/>
  <c r="U328" i="10" s="1"/>
  <c r="V328" i="10"/>
  <c r="W328" i="10" s="1"/>
  <c r="T564" i="10"/>
  <c r="U564" i="10" s="1"/>
  <c r="V564" i="10"/>
  <c r="X564" i="10" s="1"/>
  <c r="V469" i="10"/>
  <c r="W469" i="10" s="1"/>
  <c r="T469" i="10"/>
  <c r="U469" i="10" s="1"/>
  <c r="T492" i="10"/>
  <c r="U492" i="10" s="1"/>
  <c r="V492" i="10"/>
  <c r="X492" i="10" s="1"/>
  <c r="T116" i="10"/>
  <c r="U116" i="10" s="1"/>
  <c r="V116" i="10"/>
  <c r="X116" i="10" s="1"/>
  <c r="T214" i="10"/>
  <c r="U214" i="10" s="1"/>
  <c r="V214" i="10"/>
  <c r="W214" i="10" s="1"/>
  <c r="V298" i="10"/>
  <c r="W298" i="10" s="1"/>
  <c r="T298" i="10"/>
  <c r="U298" i="10" s="1"/>
  <c r="V403" i="10"/>
  <c r="X403" i="10" s="1"/>
  <c r="T403" i="10"/>
  <c r="U403" i="10" s="1"/>
  <c r="V395" i="10"/>
  <c r="W395" i="10" s="1"/>
  <c r="T395" i="10"/>
  <c r="U395" i="10" s="1"/>
  <c r="V406" i="10"/>
  <c r="X406" i="10" s="1"/>
  <c r="T406" i="10"/>
  <c r="U406" i="10" s="1"/>
  <c r="V548" i="10"/>
  <c r="W548" i="10" s="1"/>
  <c r="T548" i="10"/>
  <c r="U548" i="10" s="1"/>
  <c r="T195" i="10"/>
  <c r="U195" i="10" s="1"/>
  <c r="V195" i="10"/>
  <c r="X195" i="10" s="1"/>
  <c r="T147" i="10"/>
  <c r="U147" i="10" s="1"/>
  <c r="V147" i="10"/>
  <c r="X147" i="10" s="1"/>
  <c r="T86" i="10"/>
  <c r="U86" i="10" s="1"/>
  <c r="V86" i="10"/>
  <c r="W86" i="10" s="1"/>
  <c r="T421" i="10"/>
  <c r="U421" i="10" s="1"/>
  <c r="V421" i="10"/>
  <c r="X421" i="10" s="1"/>
  <c r="T437" i="10"/>
  <c r="U437" i="10" s="1"/>
  <c r="V437" i="10"/>
  <c r="X437" i="10" s="1"/>
  <c r="V375" i="10"/>
  <c r="W375" i="10" s="1"/>
  <c r="T375" i="10"/>
  <c r="U375" i="10" s="1"/>
  <c r="T247" i="10"/>
  <c r="U247" i="10" s="1"/>
  <c r="V247" i="10"/>
  <c r="X247" i="10" s="1"/>
  <c r="T558" i="10"/>
  <c r="U558" i="10" s="1"/>
  <c r="V558" i="10"/>
  <c r="X558" i="10" s="1"/>
  <c r="T67" i="10"/>
  <c r="U67" i="10" s="1"/>
  <c r="V67" i="10"/>
  <c r="X67" i="10" s="1"/>
  <c r="T296" i="10"/>
  <c r="U296" i="10" s="1"/>
  <c r="V296" i="10"/>
  <c r="W296" i="10" s="1"/>
  <c r="T549" i="10"/>
  <c r="U549" i="10" s="1"/>
  <c r="V549" i="10"/>
  <c r="W549" i="10" s="1"/>
  <c r="T435" i="10"/>
  <c r="U435" i="10" s="1"/>
  <c r="V435" i="10"/>
  <c r="W435" i="10" s="1"/>
  <c r="T84" i="10"/>
  <c r="U84" i="10" s="1"/>
  <c r="V84" i="10"/>
  <c r="W84" i="10" s="1"/>
  <c r="T158" i="10"/>
  <c r="U158" i="10" s="1"/>
  <c r="V158" i="10"/>
  <c r="X158" i="10" s="1"/>
  <c r="T316" i="10"/>
  <c r="U316" i="10" s="1"/>
  <c r="V316" i="10"/>
  <c r="W316" i="10" s="1"/>
  <c r="V346" i="10"/>
  <c r="W346" i="10" s="1"/>
  <c r="T346" i="10"/>
  <c r="U346" i="10" s="1"/>
  <c r="T336" i="10"/>
  <c r="U336" i="10" s="1"/>
  <c r="V336" i="10"/>
  <c r="W336" i="10" s="1"/>
  <c r="T424" i="10"/>
  <c r="U424" i="10" s="1"/>
  <c r="V424" i="10"/>
  <c r="W424" i="10" s="1"/>
  <c r="T125" i="10"/>
  <c r="U125" i="10" s="1"/>
  <c r="V125" i="10"/>
  <c r="W125" i="10" s="1"/>
  <c r="T205" i="10"/>
  <c r="U205" i="10" s="1"/>
  <c r="V205" i="10"/>
  <c r="W205" i="10" s="1"/>
  <c r="T137" i="10"/>
  <c r="U137" i="10" s="1"/>
  <c r="V137" i="10"/>
  <c r="X137" i="10" s="1"/>
  <c r="V213" i="10"/>
  <c r="X213" i="10" s="1"/>
  <c r="T213" i="10"/>
  <c r="U213" i="10" s="1"/>
  <c r="V487" i="10"/>
  <c r="W487" i="10" s="1"/>
  <c r="T487" i="10"/>
  <c r="U487" i="10" s="1"/>
  <c r="T443" i="10"/>
  <c r="U443" i="10" s="1"/>
  <c r="V443" i="10"/>
  <c r="W443" i="10" s="1"/>
  <c r="V96" i="10"/>
  <c r="W96" i="10" s="1"/>
  <c r="T96" i="10"/>
  <c r="U96" i="10" s="1"/>
  <c r="T341" i="10"/>
  <c r="U341" i="10" s="1"/>
  <c r="V341" i="10"/>
  <c r="W341" i="10" s="1"/>
  <c r="T573" i="10"/>
  <c r="U573" i="10" s="1"/>
  <c r="V573" i="10"/>
  <c r="X573" i="10" s="1"/>
  <c r="T140" i="10"/>
  <c r="U140" i="10" s="1"/>
  <c r="V140" i="10"/>
  <c r="X140" i="10" s="1"/>
  <c r="T180" i="10"/>
  <c r="U180" i="10" s="1"/>
  <c r="V180" i="10"/>
  <c r="W180" i="10" s="1"/>
  <c r="V562" i="10"/>
  <c r="W562" i="10" s="1"/>
  <c r="T562" i="10"/>
  <c r="U562" i="10" s="1"/>
  <c r="T510" i="10"/>
  <c r="U510" i="10" s="1"/>
  <c r="V510" i="10"/>
  <c r="W510" i="10" s="1"/>
  <c r="V433" i="10"/>
  <c r="W433" i="10" s="1"/>
  <c r="T433" i="10"/>
  <c r="U433" i="10" s="1"/>
  <c r="T274" i="10"/>
  <c r="U274" i="10" s="1"/>
  <c r="V274" i="10"/>
  <c r="X274" i="10" s="1"/>
  <c r="V170" i="10"/>
  <c r="W170" i="10" s="1"/>
  <c r="T170" i="10"/>
  <c r="U170" i="10" s="1"/>
  <c r="T508" i="10"/>
  <c r="U508" i="10" s="1"/>
  <c r="V508" i="10"/>
  <c r="W508" i="10" s="1"/>
  <c r="V150" i="10"/>
  <c r="W150" i="10" s="1"/>
  <c r="T150" i="10"/>
  <c r="U150" i="10" s="1"/>
  <c r="V338" i="10"/>
  <c r="X338" i="10" s="1"/>
  <c r="T338" i="10"/>
  <c r="U338" i="10" s="1"/>
  <c r="T203" i="10"/>
  <c r="U203" i="10" s="1"/>
  <c r="V203" i="10"/>
  <c r="W203" i="10" s="1"/>
  <c r="T226" i="10"/>
  <c r="U226" i="10" s="1"/>
  <c r="V226" i="10"/>
  <c r="W226" i="10" s="1"/>
  <c r="V354" i="10"/>
  <c r="X354" i="10" s="1"/>
  <c r="T354" i="10"/>
  <c r="U354" i="10" s="1"/>
  <c r="V64" i="10"/>
  <c r="X64" i="10" s="1"/>
  <c r="T64" i="10"/>
  <c r="U64" i="10" s="1"/>
  <c r="T241" i="10"/>
  <c r="U241" i="10" s="1"/>
  <c r="V241" i="10"/>
  <c r="X241" i="10" s="1"/>
  <c r="T228" i="10"/>
  <c r="U228" i="10" s="1"/>
  <c r="V228" i="10"/>
  <c r="W228" i="10" s="1"/>
  <c r="T124" i="10"/>
  <c r="U124" i="10" s="1"/>
  <c r="V124" i="10"/>
  <c r="X124" i="10" s="1"/>
  <c r="T199" i="10"/>
  <c r="U199" i="10" s="1"/>
  <c r="V199" i="10"/>
  <c r="W199" i="10" s="1"/>
  <c r="V172" i="10"/>
  <c r="W172" i="10" s="1"/>
  <c r="T172" i="10"/>
  <c r="U172" i="10" s="1"/>
  <c r="V189" i="10"/>
  <c r="W189" i="10" s="1"/>
  <c r="T189" i="10"/>
  <c r="U189" i="10" s="1"/>
  <c r="T466" i="10"/>
  <c r="U466" i="10" s="1"/>
  <c r="V466" i="10"/>
  <c r="X466" i="10" s="1"/>
  <c r="V127" i="10"/>
  <c r="W127" i="10" s="1"/>
  <c r="T127" i="10"/>
  <c r="U127" i="10" s="1"/>
  <c r="T550" i="10"/>
  <c r="U550" i="10" s="1"/>
  <c r="V550" i="10"/>
  <c r="X550" i="10" s="1"/>
  <c r="T167" i="10"/>
  <c r="U167" i="10" s="1"/>
  <c r="V167" i="10"/>
  <c r="X167" i="10" s="1"/>
  <c r="V402" i="10"/>
  <c r="W402" i="10" s="1"/>
  <c r="T402" i="10"/>
  <c r="U402" i="10" s="1"/>
  <c r="T447" i="10"/>
  <c r="U447" i="10" s="1"/>
  <c r="V447" i="10"/>
  <c r="X447" i="10" s="1"/>
  <c r="T393" i="10"/>
  <c r="U393" i="10" s="1"/>
  <c r="V393" i="10"/>
  <c r="X393" i="10" s="1"/>
  <c r="T292" i="10"/>
  <c r="U292" i="10" s="1"/>
  <c r="V292" i="10"/>
  <c r="X292" i="10" s="1"/>
  <c r="V179" i="10"/>
  <c r="X179" i="10" s="1"/>
  <c r="T230" i="10"/>
  <c r="U230" i="10" s="1"/>
  <c r="V230" i="10"/>
  <c r="W230" i="10" s="1"/>
  <c r="T368" i="10"/>
  <c r="U368" i="10" s="1"/>
  <c r="V368" i="10"/>
  <c r="X368" i="10" s="1"/>
  <c r="V257" i="10"/>
  <c r="W257" i="10" s="1"/>
  <c r="T257" i="10"/>
  <c r="U257" i="10" s="1"/>
  <c r="T394" i="10"/>
  <c r="U394" i="10" s="1"/>
  <c r="V394" i="10"/>
  <c r="W394" i="10" s="1"/>
  <c r="V460" i="10"/>
  <c r="X460" i="10" s="1"/>
  <c r="T460" i="10"/>
  <c r="U460" i="10" s="1"/>
  <c r="V415" i="10"/>
  <c r="X415" i="10" s="1"/>
  <c r="T415" i="10"/>
  <c r="U415" i="10" s="1"/>
  <c r="T399" i="10"/>
  <c r="U399" i="10" s="1"/>
  <c r="V399" i="10"/>
  <c r="W399" i="10" s="1"/>
  <c r="V542" i="10"/>
  <c r="X542" i="10" s="1"/>
  <c r="T542" i="10"/>
  <c r="U542" i="10" s="1"/>
  <c r="V102" i="10"/>
  <c r="W102" i="10" s="1"/>
  <c r="T102" i="10"/>
  <c r="U102" i="10" s="1"/>
  <c r="T390" i="10"/>
  <c r="U390" i="10" s="1"/>
  <c r="V390" i="10"/>
  <c r="W390" i="10" s="1"/>
  <c r="T181" i="10"/>
  <c r="U181" i="10" s="1"/>
  <c r="V181" i="10"/>
  <c r="W181" i="10" s="1"/>
  <c r="V270" i="10"/>
  <c r="W270" i="10" s="1"/>
  <c r="T270" i="10"/>
  <c r="U270" i="10" s="1"/>
  <c r="T75" i="10"/>
  <c r="U75" i="10" s="1"/>
  <c r="V75" i="10"/>
  <c r="W75" i="10" s="1"/>
  <c r="T365" i="10"/>
  <c r="U365" i="10" s="1"/>
  <c r="V365" i="10"/>
  <c r="W365" i="10" s="1"/>
  <c r="T543" i="10"/>
  <c r="U543" i="10" s="1"/>
  <c r="V543" i="10"/>
  <c r="X543" i="10" s="1"/>
  <c r="T383" i="10"/>
  <c r="U383" i="10" s="1"/>
  <c r="V383" i="10"/>
  <c r="X383" i="10" s="1"/>
  <c r="V522" i="10"/>
  <c r="X522" i="10" s="1"/>
  <c r="T522" i="10"/>
  <c r="U522" i="10" s="1"/>
  <c r="V112" i="10"/>
  <c r="X112" i="10" s="1"/>
  <c r="T112" i="10"/>
  <c r="U112" i="10" s="1"/>
  <c r="T165" i="10"/>
  <c r="U165" i="10" s="1"/>
  <c r="V165" i="10"/>
  <c r="W165" i="10" s="1"/>
  <c r="T70" i="10"/>
  <c r="U70" i="10" s="1"/>
  <c r="V70" i="10"/>
  <c r="X70" i="10" s="1"/>
  <c r="T283" i="10"/>
  <c r="U283" i="10" s="1"/>
  <c r="V283" i="10"/>
  <c r="W283" i="10" s="1"/>
  <c r="V462" i="10"/>
  <c r="X462" i="10" s="1"/>
  <c r="T462" i="10"/>
  <c r="U462" i="10" s="1"/>
  <c r="V478" i="10"/>
  <c r="X478" i="10" s="1"/>
  <c r="T478" i="10"/>
  <c r="U478" i="10" s="1"/>
  <c r="T314" i="10"/>
  <c r="U314" i="10" s="1"/>
  <c r="V314" i="10"/>
  <c r="W314" i="10" s="1"/>
  <c r="T455" i="10"/>
  <c r="U455" i="10" s="1"/>
  <c r="V455" i="10"/>
  <c r="W455" i="10" s="1"/>
  <c r="V306" i="10"/>
  <c r="W306" i="10" s="1"/>
  <c r="T306" i="10"/>
  <c r="U306" i="10" s="1"/>
  <c r="V134" i="10"/>
  <c r="X134" i="10" s="1"/>
  <c r="T134" i="10"/>
  <c r="U134" i="10" s="1"/>
  <c r="T468" i="10"/>
  <c r="U468" i="10" s="1"/>
  <c r="V468" i="10"/>
  <c r="W468" i="10" s="1"/>
  <c r="T315" i="10"/>
  <c r="U315" i="10" s="1"/>
  <c r="T250" i="10"/>
  <c r="U250" i="10" s="1"/>
  <c r="V250" i="10"/>
  <c r="X250" i="10" s="1"/>
  <c r="T347" i="10"/>
  <c r="U347" i="10" s="1"/>
  <c r="V347" i="10"/>
  <c r="W347" i="10" s="1"/>
  <c r="V454" i="10"/>
  <c r="W454" i="10" s="1"/>
  <c r="T454" i="10"/>
  <c r="U454" i="10" s="1"/>
  <c r="V378" i="10"/>
  <c r="W378" i="10" s="1"/>
  <c r="T378" i="10"/>
  <c r="U378" i="10" s="1"/>
  <c r="V198" i="10"/>
  <c r="X198" i="10" s="1"/>
  <c r="T198" i="10"/>
  <c r="U198" i="10" s="1"/>
  <c r="T85" i="10"/>
  <c r="U85" i="10" s="1"/>
  <c r="V85" i="10"/>
  <c r="W85" i="10" s="1"/>
  <c r="T83" i="10"/>
  <c r="U83" i="10" s="1"/>
  <c r="V83" i="10"/>
  <c r="W83" i="10" s="1"/>
  <c r="V62" i="10"/>
  <c r="W62" i="10" s="1"/>
  <c r="T62" i="10"/>
  <c r="U62" i="10" s="1"/>
  <c r="T356" i="10"/>
  <c r="U356" i="10" s="1"/>
  <c r="V356" i="10"/>
  <c r="W356" i="10" s="1"/>
  <c r="T471" i="10"/>
  <c r="U471" i="10" s="1"/>
  <c r="V471" i="10"/>
  <c r="X471" i="10" s="1"/>
  <c r="T301" i="10"/>
  <c r="U301" i="10" s="1"/>
  <c r="V301" i="10"/>
  <c r="W301" i="10" s="1"/>
  <c r="T109" i="10"/>
  <c r="U109" i="10" s="1"/>
  <c r="V109" i="10"/>
  <c r="W109" i="10" s="1"/>
  <c r="T499" i="10"/>
  <c r="U499" i="10" s="1"/>
  <c r="V499" i="10"/>
  <c r="W499" i="10" s="1"/>
  <c r="V352" i="10"/>
  <c r="W352" i="10" s="1"/>
  <c r="T352" i="10"/>
  <c r="U352" i="10" s="1"/>
  <c r="T204" i="10"/>
  <c r="U204" i="10" s="1"/>
  <c r="V204" i="10"/>
  <c r="X204" i="10" s="1"/>
  <c r="T311" i="10"/>
  <c r="U311" i="10" s="1"/>
  <c r="V311" i="10"/>
  <c r="W311" i="10" s="1"/>
  <c r="V531" i="10"/>
  <c r="W531" i="10" s="1"/>
  <c r="T531" i="10"/>
  <c r="U531" i="10" s="1"/>
  <c r="V69" i="10"/>
  <c r="W69" i="10" s="1"/>
  <c r="T69" i="10"/>
  <c r="U69" i="10" s="1"/>
  <c r="V141" i="10"/>
  <c r="W141" i="10" s="1"/>
  <c r="T141" i="10"/>
  <c r="U141" i="10" s="1"/>
  <c r="T219" i="10"/>
  <c r="U219" i="10" s="1"/>
  <c r="V219" i="10"/>
  <c r="W219" i="10" s="1"/>
  <c r="T269" i="10"/>
  <c r="U269" i="10" s="1"/>
  <c r="V269" i="10"/>
  <c r="W269" i="10" s="1"/>
  <c r="V491" i="10"/>
  <c r="W491" i="10" s="1"/>
  <c r="T491" i="10"/>
  <c r="U491" i="10" s="1"/>
  <c r="V540" i="10"/>
  <c r="W540" i="10" s="1"/>
  <c r="T540" i="10"/>
  <c r="U540" i="10" s="1"/>
  <c r="V100" i="10"/>
  <c r="W100" i="10" s="1"/>
  <c r="T100" i="10"/>
  <c r="U100" i="10" s="1"/>
  <c r="T381" i="10"/>
  <c r="U381" i="10" s="1"/>
  <c r="V381" i="10"/>
  <c r="W381" i="10" s="1"/>
  <c r="T577" i="10"/>
  <c r="U577" i="10" s="1"/>
  <c r="V577" i="10"/>
  <c r="W577" i="10" s="1"/>
  <c r="T561" i="10"/>
  <c r="U561" i="10" s="1"/>
  <c r="V561" i="10"/>
  <c r="X561" i="10" s="1"/>
  <c r="T459" i="10"/>
  <c r="U459" i="10" s="1"/>
  <c r="V459" i="10"/>
  <c r="W459" i="10" s="1"/>
  <c r="T429" i="10"/>
  <c r="U429" i="10" s="1"/>
  <c r="V429" i="10"/>
  <c r="X429" i="10" s="1"/>
  <c r="V65" i="10"/>
  <c r="W65" i="10" s="1"/>
  <c r="T65" i="10"/>
  <c r="U65" i="10" s="1"/>
  <c r="T73" i="10"/>
  <c r="U73" i="10" s="1"/>
  <c r="V73" i="10"/>
  <c r="W73" i="10" s="1"/>
  <c r="T119" i="10"/>
  <c r="U119" i="10" s="1"/>
  <c r="V119" i="10"/>
  <c r="X119" i="10" s="1"/>
  <c r="T317" i="10"/>
  <c r="U317" i="10" s="1"/>
  <c r="V317" i="10"/>
  <c r="X317" i="10" s="1"/>
  <c r="T105" i="10"/>
  <c r="U105" i="10" s="1"/>
  <c r="V105" i="10"/>
  <c r="W105" i="10" s="1"/>
  <c r="V200" i="10"/>
  <c r="W200" i="10" s="1"/>
  <c r="T200" i="10"/>
  <c r="U200" i="10" s="1"/>
  <c r="T286" i="10"/>
  <c r="U286" i="10" s="1"/>
  <c r="V286" i="10"/>
  <c r="X286" i="10" s="1"/>
  <c r="T330" i="10"/>
  <c r="U330" i="10" s="1"/>
  <c r="V330" i="10"/>
  <c r="W330" i="10" s="1"/>
  <c r="T131" i="10"/>
  <c r="U131" i="10" s="1"/>
  <c r="V131" i="10"/>
  <c r="X131" i="10" s="1"/>
  <c r="T280" i="10"/>
  <c r="U280" i="10" s="1"/>
  <c r="V280" i="10"/>
  <c r="W280" i="10" s="1"/>
  <c r="V322" i="10"/>
  <c r="X322" i="10" s="1"/>
  <c r="T322" i="10"/>
  <c r="U322" i="10" s="1"/>
  <c r="T500" i="10"/>
  <c r="U500" i="10" s="1"/>
  <c r="V500" i="10"/>
  <c r="W500" i="10" s="1"/>
  <c r="V229" i="10"/>
  <c r="W229" i="10" s="1"/>
  <c r="T229" i="10"/>
  <c r="U229" i="10" s="1"/>
  <c r="V72" i="10"/>
  <c r="X72" i="10" s="1"/>
  <c r="T72" i="10"/>
  <c r="U72" i="10" s="1"/>
  <c r="V255" i="10"/>
  <c r="W255" i="10" s="1"/>
  <c r="T255" i="10"/>
  <c r="U255" i="10" s="1"/>
  <c r="T211" i="10"/>
  <c r="U211" i="10" s="1"/>
  <c r="V211" i="10"/>
  <c r="X211" i="10" s="1"/>
  <c r="T302" i="10"/>
  <c r="U302" i="10" s="1"/>
  <c r="V302" i="10"/>
  <c r="W302" i="10" s="1"/>
  <c r="T400" i="10"/>
  <c r="U400" i="10" s="1"/>
  <c r="V400" i="10"/>
  <c r="W400" i="10" s="1"/>
  <c r="T392" i="10"/>
  <c r="U392" i="10" s="1"/>
  <c r="V392" i="10"/>
  <c r="W392" i="10" s="1"/>
  <c r="V143" i="10"/>
  <c r="X143" i="10" s="1"/>
  <c r="T143" i="10"/>
  <c r="U143" i="10" s="1"/>
  <c r="V523" i="10"/>
  <c r="X523" i="10" s="1"/>
  <c r="T523" i="10"/>
  <c r="U523" i="10" s="1"/>
  <c r="T224" i="10"/>
  <c r="U224" i="10" s="1"/>
  <c r="V224" i="10"/>
  <c r="W224" i="10" s="1"/>
  <c r="V416" i="10"/>
  <c r="W416" i="10" s="1"/>
  <c r="T416" i="10"/>
  <c r="U416" i="10" s="1"/>
  <c r="T512" i="10"/>
  <c r="U512" i="10" s="1"/>
  <c r="V512" i="10"/>
  <c r="W512" i="10" s="1"/>
  <c r="T565" i="10"/>
  <c r="U565" i="10" s="1"/>
  <c r="V565" i="10"/>
  <c r="X565" i="10" s="1"/>
  <c r="T135" i="10"/>
  <c r="U135" i="10" s="1"/>
  <c r="V135" i="10"/>
  <c r="W135" i="10" s="1"/>
  <c r="V81" i="10"/>
  <c r="W81" i="10" s="1"/>
  <c r="T81" i="10"/>
  <c r="U81" i="10" s="1"/>
  <c r="V246" i="10"/>
  <c r="X246" i="10" s="1"/>
  <c r="T246" i="10"/>
  <c r="U246" i="10" s="1"/>
  <c r="V464" i="10"/>
  <c r="X464" i="10" s="1"/>
  <c r="T464" i="10"/>
  <c r="U464" i="10" s="1"/>
  <c r="T264" i="10"/>
  <c r="U264" i="10" s="1"/>
  <c r="V264" i="10"/>
  <c r="X264" i="10" s="1"/>
  <c r="V456" i="10"/>
  <c r="X456" i="10" s="1"/>
  <c r="T456" i="10"/>
  <c r="U456" i="10" s="1"/>
  <c r="T505" i="10"/>
  <c r="U505" i="10" s="1"/>
  <c r="V505" i="10"/>
  <c r="W505" i="10" s="1"/>
  <c r="T501" i="10"/>
  <c r="U501" i="10" s="1"/>
  <c r="V501" i="10"/>
  <c r="X501" i="10" s="1"/>
  <c r="T148" i="10"/>
  <c r="U148" i="10" s="1"/>
  <c r="V148" i="10"/>
  <c r="X148" i="10" s="1"/>
  <c r="T426" i="10"/>
  <c r="U426" i="10" s="1"/>
  <c r="V426" i="10"/>
  <c r="W426" i="10" s="1"/>
  <c r="T133" i="10"/>
  <c r="U133" i="10" s="1"/>
  <c r="V133" i="10"/>
  <c r="X133" i="10" s="1"/>
  <c r="T279" i="10"/>
  <c r="U279" i="10" s="1"/>
  <c r="V279" i="10"/>
  <c r="W279" i="10" s="1"/>
  <c r="T422" i="10"/>
  <c r="U422" i="10" s="1"/>
  <c r="V422" i="10"/>
  <c r="X422" i="10" s="1"/>
  <c r="V529" i="10"/>
  <c r="W529" i="10" s="1"/>
  <c r="T529" i="10"/>
  <c r="U529" i="10" s="1"/>
  <c r="T210" i="10"/>
  <c r="U210" i="10" s="1"/>
  <c r="V210" i="10"/>
  <c r="W210" i="10" s="1"/>
  <c r="T342" i="10"/>
  <c r="U342" i="10" s="1"/>
  <c r="V342" i="10"/>
  <c r="W342" i="10" s="1"/>
  <c r="T111" i="10"/>
  <c r="U111" i="10" s="1"/>
  <c r="V111" i="10"/>
  <c r="X111" i="10" s="1"/>
  <c r="T446" i="10"/>
  <c r="U446" i="10" s="1"/>
  <c r="V446" i="10"/>
  <c r="X446" i="10" s="1"/>
  <c r="T359" i="10"/>
  <c r="U359" i="10" s="1"/>
  <c r="V359" i="10"/>
  <c r="X359" i="10" s="1"/>
  <c r="T502" i="10"/>
  <c r="U502" i="10" s="1"/>
  <c r="V502" i="10"/>
  <c r="W502" i="10" s="1"/>
  <c r="T489" i="10"/>
  <c r="U489" i="10" s="1"/>
  <c r="V489" i="10"/>
  <c r="X489" i="10" s="1"/>
  <c r="T145" i="10"/>
  <c r="U145" i="10" s="1"/>
  <c r="V145" i="10"/>
  <c r="W145" i="10" s="1"/>
  <c r="V344" i="10"/>
  <c r="W344" i="10" s="1"/>
  <c r="T344" i="10"/>
  <c r="U344" i="10" s="1"/>
  <c r="T389" i="10"/>
  <c r="U389" i="10" s="1"/>
  <c r="V389" i="10"/>
  <c r="X389" i="10" s="1"/>
  <c r="T154" i="10"/>
  <c r="U154" i="10" s="1"/>
  <c r="V154" i="10"/>
  <c r="X154" i="10" s="1"/>
  <c r="T118" i="10"/>
  <c r="U118" i="10" s="1"/>
  <c r="V118" i="10"/>
  <c r="W118" i="10" s="1"/>
  <c r="T249" i="10"/>
  <c r="U249" i="10" s="1"/>
  <c r="V249" i="10"/>
  <c r="W249" i="10" s="1"/>
  <c r="T442" i="10"/>
  <c r="U442" i="10" s="1"/>
  <c r="V442" i="10"/>
  <c r="W442" i="10" s="1"/>
  <c r="V411" i="10"/>
  <c r="X411" i="10" s="1"/>
  <c r="T411" i="10"/>
  <c r="U411" i="10" s="1"/>
  <c r="T285" i="10"/>
  <c r="U285" i="10" s="1"/>
  <c r="V285" i="10"/>
  <c r="X285" i="10" s="1"/>
  <c r="T236" i="10"/>
  <c r="U236" i="10" s="1"/>
  <c r="V236" i="10"/>
  <c r="X236" i="10" s="1"/>
  <c r="T475" i="10"/>
  <c r="U475" i="10" s="1"/>
  <c r="V475" i="10"/>
  <c r="W475" i="10" s="1"/>
  <c r="T89" i="10"/>
  <c r="U89" i="10" s="1"/>
  <c r="V89" i="10"/>
  <c r="X89" i="10" s="1"/>
  <c r="V513" i="10"/>
  <c r="W513" i="10" s="1"/>
  <c r="T513" i="10"/>
  <c r="U513" i="10" s="1"/>
  <c r="T248" i="10"/>
  <c r="U248" i="10" s="1"/>
  <c r="V248" i="10"/>
  <c r="X248" i="10" s="1"/>
  <c r="T215" i="10"/>
  <c r="U215" i="10" s="1"/>
  <c r="V215" i="10"/>
  <c r="X215" i="10" s="1"/>
  <c r="T293" i="10"/>
  <c r="U293" i="10" s="1"/>
  <c r="V293" i="10"/>
  <c r="X293" i="10" s="1"/>
  <c r="V281" i="10"/>
  <c r="W281" i="10" s="1"/>
  <c r="T281" i="10"/>
  <c r="U281" i="10" s="1"/>
  <c r="V61" i="10"/>
  <c r="X61" i="10" s="1"/>
  <c r="T61" i="10"/>
  <c r="U61" i="10" s="1"/>
  <c r="V80" i="10"/>
  <c r="X80" i="10" s="1"/>
  <c r="T80" i="10"/>
  <c r="U80" i="10" s="1"/>
  <c r="V535" i="10"/>
  <c r="X535" i="10" s="1"/>
  <c r="T535" i="10"/>
  <c r="U535" i="10" s="1"/>
  <c r="T289" i="10"/>
  <c r="U289" i="10" s="1"/>
  <c r="V289" i="10"/>
  <c r="X289" i="10" s="1"/>
  <c r="V196" i="10"/>
  <c r="X196" i="10" s="1"/>
  <c r="T196" i="10"/>
  <c r="U196" i="10" s="1"/>
  <c r="T480" i="10"/>
  <c r="U480" i="10" s="1"/>
  <c r="V480" i="10"/>
  <c r="W480" i="10" s="1"/>
  <c r="V382" i="10"/>
  <c r="X382" i="10" s="1"/>
  <c r="T382" i="10"/>
  <c r="U382" i="10" s="1"/>
  <c r="V567" i="10"/>
  <c r="W567" i="10" s="1"/>
  <c r="T567" i="10"/>
  <c r="U567" i="10" s="1"/>
  <c r="T233" i="10"/>
  <c r="U233" i="10" s="1"/>
  <c r="V233" i="10"/>
  <c r="X233" i="10" s="1"/>
  <c r="V186" i="10"/>
  <c r="W186" i="10" s="1"/>
  <c r="T186" i="10"/>
  <c r="U186" i="10" s="1"/>
  <c r="V318" i="10"/>
  <c r="W318" i="10" s="1"/>
  <c r="T318" i="10"/>
  <c r="U318" i="10" s="1"/>
  <c r="V557" i="10"/>
  <c r="W557" i="10" s="1"/>
  <c r="T557" i="10"/>
  <c r="U557" i="10" s="1"/>
  <c r="T191" i="10"/>
  <c r="U191" i="10" s="1"/>
  <c r="V191" i="10"/>
  <c r="W191" i="10" s="1"/>
  <c r="T515" i="10"/>
  <c r="U515" i="10" s="1"/>
  <c r="V515" i="10"/>
  <c r="W515" i="10" s="1"/>
  <c r="B547" i="10"/>
  <c r="B67" i="10"/>
  <c r="W59" i="10"/>
  <c r="S54" i="10"/>
  <c r="S59" i="10"/>
  <c r="R58" i="10"/>
  <c r="S58" i="10"/>
  <c r="X55" i="10"/>
  <c r="S55" i="10"/>
  <c r="S56" i="10"/>
  <c r="S57" i="10"/>
  <c r="W57" i="10"/>
  <c r="W54" i="10"/>
  <c r="W47" i="10"/>
  <c r="R52" i="10"/>
  <c r="V52" i="10" s="1"/>
  <c r="X52" i="10" s="1"/>
  <c r="S47" i="10"/>
  <c r="W56" i="10"/>
  <c r="S48" i="10"/>
  <c r="R13" i="10"/>
  <c r="X48" i="10"/>
  <c r="R51" i="10"/>
  <c r="S51" i="10"/>
  <c r="R53" i="10"/>
  <c r="V53" i="10" s="1"/>
  <c r="X53" i="10" s="1"/>
  <c r="S53" i="10"/>
  <c r="R46" i="10"/>
  <c r="S46" i="10"/>
  <c r="R43" i="10"/>
  <c r="S43" i="10"/>
  <c r="R49" i="10"/>
  <c r="S49" i="10"/>
  <c r="R44" i="10"/>
  <c r="S44" i="10"/>
  <c r="R45" i="10"/>
  <c r="S45" i="10"/>
  <c r="R50" i="10"/>
  <c r="S50" i="10"/>
  <c r="S15" i="10"/>
  <c r="R41" i="10"/>
  <c r="V41" i="10" s="1"/>
  <c r="X41" i="10" s="1"/>
  <c r="R25" i="10"/>
  <c r="V25" i="10" s="1"/>
  <c r="X25" i="10" s="1"/>
  <c r="R20" i="10"/>
  <c r="V20" i="10" s="1"/>
  <c r="X20" i="10" s="1"/>
  <c r="S36" i="10"/>
  <c r="S26" i="10"/>
  <c r="S23" i="10"/>
  <c r="R18" i="10"/>
  <c r="V18" i="10" s="1"/>
  <c r="W18" i="10" s="1"/>
  <c r="R39" i="10"/>
  <c r="V39" i="10" s="1"/>
  <c r="X39" i="10" s="1"/>
  <c r="R21" i="10"/>
  <c r="V21" i="10" s="1"/>
  <c r="X21" i="10" s="1"/>
  <c r="R35" i="10"/>
  <c r="V35" i="10" s="1"/>
  <c r="X35" i="10" s="1"/>
  <c r="R28" i="10"/>
  <c r="V28" i="10" s="1"/>
  <c r="X28" i="10" s="1"/>
  <c r="S34" i="10"/>
  <c r="S37" i="10"/>
  <c r="R42" i="10"/>
  <c r="V42" i="10" s="1"/>
  <c r="X42" i="10" s="1"/>
  <c r="S42" i="10"/>
  <c r="S40" i="10"/>
  <c r="R24" i="10"/>
  <c r="V24" i="10" s="1"/>
  <c r="W24" i="10" s="1"/>
  <c r="R38" i="10"/>
  <c r="V38" i="10" s="1"/>
  <c r="X38" i="10" s="1"/>
  <c r="R27" i="10"/>
  <c r="V27" i="10" s="1"/>
  <c r="X27" i="10" s="1"/>
  <c r="S22" i="10"/>
  <c r="R29" i="10"/>
  <c r="V29" i="10" s="1"/>
  <c r="W29" i="10" s="1"/>
  <c r="S14" i="10"/>
  <c r="R31" i="10"/>
  <c r="V31" i="10" s="1"/>
  <c r="W31" i="10" s="1"/>
  <c r="R17" i="10"/>
  <c r="V17" i="10" s="1"/>
  <c r="X17" i="10" s="1"/>
  <c r="S30" i="10"/>
  <c r="R16" i="10"/>
  <c r="V16" i="10" s="1"/>
  <c r="W16" i="10" s="1"/>
  <c r="R32" i="10"/>
  <c r="V32" i="10" s="1"/>
  <c r="X32" i="10" s="1"/>
  <c r="S19" i="10"/>
  <c r="R33" i="10"/>
  <c r="V33" i="10" s="1"/>
  <c r="X33" i="10" s="1"/>
  <c r="W37" i="10"/>
  <c r="V22" i="10"/>
  <c r="X22" i="10" s="1"/>
  <c r="V19" i="10"/>
  <c r="W19" i="10" s="1"/>
  <c r="V26" i="10"/>
  <c r="X26" i="10" s="1"/>
  <c r="V30" i="10"/>
  <c r="X30" i="10" s="1"/>
  <c r="V40" i="10"/>
  <c r="W40" i="10" s="1"/>
  <c r="V14" i="10"/>
  <c r="W14" i="10" s="1"/>
  <c r="V36" i="10"/>
  <c r="W36" i="10" s="1"/>
  <c r="V15" i="10"/>
  <c r="W15" i="10" s="1"/>
  <c r="V34" i="10"/>
  <c r="X34" i="10" s="1"/>
  <c r="V23" i="10"/>
  <c r="X23" i="10" s="1"/>
  <c r="V309" i="10" l="1"/>
  <c r="W309" i="10" s="1"/>
  <c r="V575" i="10"/>
  <c r="X575" i="10" s="1"/>
  <c r="T334" i="10"/>
  <c r="U334" i="10" s="1"/>
  <c r="V326" i="10"/>
  <c r="X326" i="10" s="1"/>
  <c r="T323" i="10"/>
  <c r="U323" i="10" s="1"/>
  <c r="V353" i="10"/>
  <c r="W353" i="10" s="1"/>
  <c r="V349" i="10"/>
  <c r="X349" i="10" s="1"/>
  <c r="T185" i="10"/>
  <c r="U185" i="10" s="1"/>
  <c r="T182" i="10"/>
  <c r="U182" i="10" s="1"/>
  <c r="V345" i="10"/>
  <c r="X345" i="10" s="1"/>
  <c r="T188" i="10"/>
  <c r="U188" i="10" s="1"/>
  <c r="T175" i="10"/>
  <c r="U175" i="10" s="1"/>
  <c r="T177" i="10"/>
  <c r="U177" i="10" s="1"/>
  <c r="V335" i="10"/>
  <c r="W335" i="10" s="1"/>
  <c r="V190" i="10"/>
  <c r="X190" i="10" s="1"/>
  <c r="V192" i="10"/>
  <c r="W192" i="10" s="1"/>
  <c r="V350" i="10"/>
  <c r="W350" i="10" s="1"/>
  <c r="T176" i="10"/>
  <c r="U176" i="10" s="1"/>
  <c r="X278" i="10"/>
  <c r="Y278" i="10" s="1"/>
  <c r="W236" i="10"/>
  <c r="Y236" i="10" s="1"/>
  <c r="X436" i="10"/>
  <c r="Y436" i="10" s="1"/>
  <c r="X440" i="10"/>
  <c r="Y440" i="10" s="1"/>
  <c r="W277" i="10"/>
  <c r="Y277" i="10" s="1"/>
  <c r="X186" i="10"/>
  <c r="Y186" i="10" s="1"/>
  <c r="X309" i="10"/>
  <c r="Y309" i="10" s="1"/>
  <c r="W371" i="10"/>
  <c r="Y371" i="10" s="1"/>
  <c r="W175" i="10"/>
  <c r="Y175" i="10" s="1"/>
  <c r="X81" i="10"/>
  <c r="Y81" i="10" s="1"/>
  <c r="X271" i="10"/>
  <c r="Y271" i="10" s="1"/>
  <c r="X347" i="10"/>
  <c r="Y347" i="10" s="1"/>
  <c r="W354" i="10"/>
  <c r="Y354" i="10" s="1"/>
  <c r="X150" i="10"/>
  <c r="Y150" i="10" s="1"/>
  <c r="X284" i="10"/>
  <c r="Y284" i="10" s="1"/>
  <c r="W152" i="10"/>
  <c r="Y152" i="10" s="1"/>
  <c r="W351" i="10"/>
  <c r="Y351" i="10" s="1"/>
  <c r="X205" i="10"/>
  <c r="Y205" i="10" s="1"/>
  <c r="X398" i="10"/>
  <c r="Y398" i="10" s="1"/>
  <c r="X185" i="10"/>
  <c r="Y185" i="10" s="1"/>
  <c r="W385" i="10"/>
  <c r="Y385" i="10" s="1"/>
  <c r="X78" i="10"/>
  <c r="Y78" i="10" s="1"/>
  <c r="W148" i="10"/>
  <c r="Y148" i="10" s="1"/>
  <c r="X500" i="10"/>
  <c r="Y500" i="10" s="1"/>
  <c r="X378" i="10"/>
  <c r="Y378" i="10" s="1"/>
  <c r="X165" i="10"/>
  <c r="Y165" i="10" s="1"/>
  <c r="X86" i="10"/>
  <c r="Y86" i="10" s="1"/>
  <c r="X221" i="10"/>
  <c r="Y221" i="10" s="1"/>
  <c r="W414" i="10"/>
  <c r="Y414" i="10" s="1"/>
  <c r="W526" i="10"/>
  <c r="Y526" i="10" s="1"/>
  <c r="X218" i="10"/>
  <c r="Y218" i="10" s="1"/>
  <c r="W327" i="10"/>
  <c r="Y327" i="10" s="1"/>
  <c r="X103" i="10"/>
  <c r="Y103" i="10" s="1"/>
  <c r="W382" i="10"/>
  <c r="Y382" i="10" s="1"/>
  <c r="W131" i="10"/>
  <c r="Y131" i="10" s="1"/>
  <c r="X306" i="10"/>
  <c r="Y306" i="10" s="1"/>
  <c r="X502" i="10"/>
  <c r="Y502" i="10" s="1"/>
  <c r="X491" i="10"/>
  <c r="Y491" i="10" s="1"/>
  <c r="X336" i="10"/>
  <c r="Y336" i="10" s="1"/>
  <c r="W115" i="10"/>
  <c r="Y115" i="10" s="1"/>
  <c r="X483" i="10"/>
  <c r="Y483" i="10" s="1"/>
  <c r="X463" i="10"/>
  <c r="Y463" i="10" s="1"/>
  <c r="X225" i="10"/>
  <c r="Y225" i="10" s="1"/>
  <c r="W171" i="10"/>
  <c r="Y171" i="10" s="1"/>
  <c r="X242" i="10"/>
  <c r="Y242" i="10" s="1"/>
  <c r="W331" i="10"/>
  <c r="Y331" i="10" s="1"/>
  <c r="W532" i="10"/>
  <c r="Y532" i="10" s="1"/>
  <c r="X512" i="10"/>
  <c r="Y512" i="10" s="1"/>
  <c r="W523" i="10"/>
  <c r="Y523" i="10" s="1"/>
  <c r="X181" i="10"/>
  <c r="Y181" i="10" s="1"/>
  <c r="W447" i="10"/>
  <c r="Y447" i="10" s="1"/>
  <c r="W438" i="10"/>
  <c r="Y438" i="10" s="1"/>
  <c r="W568" i="10"/>
  <c r="Y568" i="10" s="1"/>
  <c r="X282" i="10"/>
  <c r="Y282" i="10" s="1"/>
  <c r="X480" i="10"/>
  <c r="Y480" i="10" s="1"/>
  <c r="W119" i="10"/>
  <c r="Y119" i="10" s="1"/>
  <c r="X352" i="10"/>
  <c r="Y352" i="10" s="1"/>
  <c r="X83" i="10"/>
  <c r="Y83" i="10" s="1"/>
  <c r="W409" i="10"/>
  <c r="Y409" i="10" s="1"/>
  <c r="X182" i="10"/>
  <c r="Y182" i="10" s="1"/>
  <c r="W401" i="10"/>
  <c r="Y401" i="10" s="1"/>
  <c r="W251" i="10"/>
  <c r="Y251" i="10" s="1"/>
  <c r="X261" i="10"/>
  <c r="Y261" i="10" s="1"/>
  <c r="W291" i="10"/>
  <c r="Y291" i="10" s="1"/>
  <c r="W404" i="10"/>
  <c r="Y404" i="10" s="1"/>
  <c r="V13" i="10"/>
  <c r="X13" i="10" s="1"/>
  <c r="C11" i="4"/>
  <c r="X100" i="10"/>
  <c r="Y100" i="10" s="1"/>
  <c r="X257" i="10"/>
  <c r="Y257" i="10" s="1"/>
  <c r="X127" i="10"/>
  <c r="Y127" i="10" s="1"/>
  <c r="W403" i="10"/>
  <c r="Y403" i="10" s="1"/>
  <c r="X328" i="10"/>
  <c r="Y328" i="10" s="1"/>
  <c r="W384" i="10"/>
  <c r="Y384" i="10" s="1"/>
  <c r="X258" i="10"/>
  <c r="Y258" i="10" s="1"/>
  <c r="W63" i="10"/>
  <c r="Y63" i="10" s="1"/>
  <c r="X571" i="10"/>
  <c r="Y571" i="10" s="1"/>
  <c r="W238" i="10"/>
  <c r="Y238" i="10" s="1"/>
  <c r="W555" i="10"/>
  <c r="Y555" i="10" s="1"/>
  <c r="X149" i="10"/>
  <c r="Y149" i="10" s="1"/>
  <c r="X308" i="10"/>
  <c r="Y308" i="10" s="1"/>
  <c r="X505" i="10"/>
  <c r="Y505" i="10" s="1"/>
  <c r="X400" i="10"/>
  <c r="Y400" i="10" s="1"/>
  <c r="W522" i="10"/>
  <c r="Y522" i="10" s="1"/>
  <c r="W272" i="10"/>
  <c r="Y272" i="10" s="1"/>
  <c r="W495" i="10"/>
  <c r="Y495" i="10" s="1"/>
  <c r="X481" i="10"/>
  <c r="Y481" i="10" s="1"/>
  <c r="W423" i="10"/>
  <c r="Y423" i="10" s="1"/>
  <c r="X273" i="10"/>
  <c r="Y273" i="10" s="1"/>
  <c r="W213" i="10"/>
  <c r="Y213" i="10" s="1"/>
  <c r="X79" i="10"/>
  <c r="Y79" i="10" s="1"/>
  <c r="X104" i="10"/>
  <c r="Y104" i="10" s="1"/>
  <c r="W572" i="10"/>
  <c r="Y572" i="10" s="1"/>
  <c r="X93" i="10"/>
  <c r="Y93" i="10" s="1"/>
  <c r="W61" i="10"/>
  <c r="Y61" i="10" s="1"/>
  <c r="W124" i="10"/>
  <c r="Y124" i="10" s="1"/>
  <c r="X469" i="10"/>
  <c r="Y469" i="10" s="1"/>
  <c r="W231" i="10"/>
  <c r="Y231" i="10" s="1"/>
  <c r="X194" i="10"/>
  <c r="Y194" i="10" s="1"/>
  <c r="X559" i="10"/>
  <c r="Y559" i="10" s="1"/>
  <c r="W493" i="10"/>
  <c r="Y493" i="10" s="1"/>
  <c r="W349" i="10"/>
  <c r="Y349" i="10" s="1"/>
  <c r="W476" i="10"/>
  <c r="Y476" i="10" s="1"/>
  <c r="X166" i="10"/>
  <c r="Y166" i="10" s="1"/>
  <c r="W536" i="10"/>
  <c r="Y536" i="10" s="1"/>
  <c r="W452" i="10"/>
  <c r="Y452" i="10" s="1"/>
  <c r="W362" i="10"/>
  <c r="Y362" i="10" s="1"/>
  <c r="W363" i="10"/>
  <c r="Y363" i="10" s="1"/>
  <c r="X252" i="10"/>
  <c r="Y252" i="10" s="1"/>
  <c r="X515" i="10"/>
  <c r="Y515" i="10" s="1"/>
  <c r="W422" i="10"/>
  <c r="Y422" i="10" s="1"/>
  <c r="X577" i="10"/>
  <c r="Y577" i="10" s="1"/>
  <c r="X311" i="10"/>
  <c r="Y311" i="10" s="1"/>
  <c r="X499" i="10"/>
  <c r="Y499" i="10" s="1"/>
  <c r="W471" i="10"/>
  <c r="Y471" i="10" s="1"/>
  <c r="W198" i="10"/>
  <c r="Y198" i="10" s="1"/>
  <c r="X455" i="10"/>
  <c r="Y455" i="10" s="1"/>
  <c r="X365" i="10"/>
  <c r="Y365" i="10" s="1"/>
  <c r="X394" i="10"/>
  <c r="Y394" i="10" s="1"/>
  <c r="X230" i="10"/>
  <c r="Y230" i="10" s="1"/>
  <c r="X395" i="10"/>
  <c r="Y395" i="10" s="1"/>
  <c r="W116" i="10"/>
  <c r="Y116" i="10" s="1"/>
  <c r="W528" i="10"/>
  <c r="Y528" i="10" s="1"/>
  <c r="W534" i="10"/>
  <c r="Y534" i="10" s="1"/>
  <c r="X262" i="10"/>
  <c r="Y262" i="10" s="1"/>
  <c r="X173" i="10"/>
  <c r="Y173" i="10" s="1"/>
  <c r="W240" i="10"/>
  <c r="Y240" i="10" s="1"/>
  <c r="X507" i="10"/>
  <c r="Y507" i="10" s="1"/>
  <c r="X457" i="10"/>
  <c r="Y457" i="10" s="1"/>
  <c r="X556" i="10"/>
  <c r="Y556" i="10" s="1"/>
  <c r="W434" i="10"/>
  <c r="Y434" i="10" s="1"/>
  <c r="W155" i="10"/>
  <c r="Y155" i="10" s="1"/>
  <c r="X313" i="10"/>
  <c r="Y313" i="10" s="1"/>
  <c r="W530" i="10"/>
  <c r="Y530" i="10" s="1"/>
  <c r="W82" i="10"/>
  <c r="Y82" i="10" s="1"/>
  <c r="W68" i="10"/>
  <c r="Y68" i="10" s="1"/>
  <c r="W333" i="10"/>
  <c r="Y333" i="10" s="1"/>
  <c r="X441" i="10"/>
  <c r="Y441" i="10" s="1"/>
  <c r="W431" i="10"/>
  <c r="Y431" i="10" s="1"/>
  <c r="W120" i="10"/>
  <c r="Y120" i="10" s="1"/>
  <c r="X145" i="10"/>
  <c r="Y145" i="10" s="1"/>
  <c r="X141" i="10"/>
  <c r="Y141" i="10" s="1"/>
  <c r="X123" i="10"/>
  <c r="Y123" i="10" s="1"/>
  <c r="X95" i="10"/>
  <c r="Y95" i="10" s="1"/>
  <c r="W355" i="10"/>
  <c r="Y355" i="10" s="1"/>
  <c r="W397" i="10"/>
  <c r="Y397" i="10" s="1"/>
  <c r="X159" i="10"/>
  <c r="Y159" i="10" s="1"/>
  <c r="X424" i="10"/>
  <c r="Y424" i="10" s="1"/>
  <c r="X191" i="10"/>
  <c r="Y191" i="10" s="1"/>
  <c r="X334" i="10"/>
  <c r="Y334" i="10" s="1"/>
  <c r="W264" i="10"/>
  <c r="Y264" i="10" s="1"/>
  <c r="W72" i="10"/>
  <c r="Y72" i="10" s="1"/>
  <c r="X62" i="10"/>
  <c r="Y62" i="10" s="1"/>
  <c r="X85" i="10"/>
  <c r="Y85" i="10" s="1"/>
  <c r="X366" i="10"/>
  <c r="Y366" i="10" s="1"/>
  <c r="X197" i="10"/>
  <c r="Y197" i="10" s="1"/>
  <c r="X320" i="10"/>
  <c r="Y320" i="10" s="1"/>
  <c r="X537" i="10"/>
  <c r="Y537" i="10" s="1"/>
  <c r="W188" i="10"/>
  <c r="Y188" i="10" s="1"/>
  <c r="X445" i="10"/>
  <c r="Y445" i="10" s="1"/>
  <c r="X547" i="10"/>
  <c r="Y547" i="10" s="1"/>
  <c r="W458" i="10"/>
  <c r="Y458" i="10" s="1"/>
  <c r="W456" i="10"/>
  <c r="Y456" i="10" s="1"/>
  <c r="X416" i="10"/>
  <c r="Y416" i="10" s="1"/>
  <c r="W143" i="10"/>
  <c r="Y143" i="10" s="1"/>
  <c r="X73" i="10"/>
  <c r="Y73" i="10" s="1"/>
  <c r="X454" i="10"/>
  <c r="Y454" i="10" s="1"/>
  <c r="X402" i="10"/>
  <c r="Y402" i="10" s="1"/>
  <c r="X510" i="10"/>
  <c r="Y510" i="10" s="1"/>
  <c r="X265" i="10"/>
  <c r="Y265" i="10" s="1"/>
  <c r="W310" i="10"/>
  <c r="Y310" i="10" s="1"/>
  <c r="X391" i="10"/>
  <c r="Y391" i="10" s="1"/>
  <c r="X348" i="10"/>
  <c r="Y348" i="10" s="1"/>
  <c r="X570" i="10"/>
  <c r="Y570" i="10" s="1"/>
  <c r="X467" i="10"/>
  <c r="Y467" i="10" s="1"/>
  <c r="W511" i="10"/>
  <c r="Y511" i="10" s="1"/>
  <c r="X413" i="10"/>
  <c r="Y413" i="10" s="1"/>
  <c r="W525" i="10"/>
  <c r="Y525" i="10" s="1"/>
  <c r="X266" i="10"/>
  <c r="Y266" i="10" s="1"/>
  <c r="W560" i="10"/>
  <c r="Y560" i="10" s="1"/>
  <c r="W323" i="10"/>
  <c r="Y323" i="10" s="1"/>
  <c r="W169" i="10"/>
  <c r="Y169" i="10" s="1"/>
  <c r="X519" i="10"/>
  <c r="Y519" i="10" s="1"/>
  <c r="W576" i="10"/>
  <c r="Y576" i="10" s="1"/>
  <c r="W462" i="10"/>
  <c r="Y462" i="10" s="1"/>
  <c r="W542" i="10"/>
  <c r="Y542" i="10" s="1"/>
  <c r="W460" i="10"/>
  <c r="Y460" i="10" s="1"/>
  <c r="X203" i="10"/>
  <c r="Y203" i="10" s="1"/>
  <c r="X562" i="10"/>
  <c r="Y562" i="10" s="1"/>
  <c r="W558" i="10"/>
  <c r="Y558" i="10" s="1"/>
  <c r="X376" i="10"/>
  <c r="Y376" i="10" s="1"/>
  <c r="X428" i="10"/>
  <c r="Y428" i="10" s="1"/>
  <c r="X374" i="10"/>
  <c r="Y374" i="10" s="1"/>
  <c r="W303" i="10"/>
  <c r="Y303" i="10" s="1"/>
  <c r="W377" i="10"/>
  <c r="Y377" i="10" s="1"/>
  <c r="X244" i="10"/>
  <c r="Y244" i="10" s="1"/>
  <c r="X76" i="10"/>
  <c r="Y76" i="10" s="1"/>
  <c r="X216" i="10"/>
  <c r="Y216" i="10" s="1"/>
  <c r="W405" i="10"/>
  <c r="Y405" i="10" s="1"/>
  <c r="W472" i="10"/>
  <c r="Y472" i="10" s="1"/>
  <c r="X146" i="10"/>
  <c r="Y146" i="10" s="1"/>
  <c r="X450" i="10"/>
  <c r="Y450" i="10" s="1"/>
  <c r="W74" i="10"/>
  <c r="Y74" i="10" s="1"/>
  <c r="W470" i="10"/>
  <c r="Y470" i="10" s="1"/>
  <c r="W329" i="10"/>
  <c r="Y329" i="10" s="1"/>
  <c r="X260" i="10"/>
  <c r="Y260" i="10" s="1"/>
  <c r="X337" i="10"/>
  <c r="Y337" i="10" s="1"/>
  <c r="W514" i="10"/>
  <c r="Y514" i="10" s="1"/>
  <c r="X513" i="10"/>
  <c r="Y513" i="10" s="1"/>
  <c r="W154" i="10"/>
  <c r="Y154" i="10" s="1"/>
  <c r="X529" i="10"/>
  <c r="Y529" i="10" s="1"/>
  <c r="X279" i="10"/>
  <c r="Y279" i="10" s="1"/>
  <c r="W565" i="10"/>
  <c r="Y565" i="10" s="1"/>
  <c r="X219" i="10"/>
  <c r="Y219" i="10" s="1"/>
  <c r="X69" i="10"/>
  <c r="Y69" i="10" s="1"/>
  <c r="W250" i="10"/>
  <c r="Y250" i="10" s="1"/>
  <c r="X314" i="10"/>
  <c r="Y314" i="10" s="1"/>
  <c r="W179" i="10"/>
  <c r="Y179" i="10" s="1"/>
  <c r="X189" i="10"/>
  <c r="Y189" i="10" s="1"/>
  <c r="X341" i="10"/>
  <c r="Y341" i="10" s="1"/>
  <c r="X487" i="10"/>
  <c r="Y487" i="10" s="1"/>
  <c r="X549" i="10"/>
  <c r="Y549" i="10" s="1"/>
  <c r="X214" i="10"/>
  <c r="Y214" i="10" s="1"/>
  <c r="W488" i="10"/>
  <c r="Y488" i="10" s="1"/>
  <c r="W290" i="10"/>
  <c r="Y290" i="10" s="1"/>
  <c r="W92" i="10"/>
  <c r="Y92" i="10" s="1"/>
  <c r="W360" i="10"/>
  <c r="Y360" i="10" s="1"/>
  <c r="W97" i="10"/>
  <c r="Y97" i="10" s="1"/>
  <c r="W183" i="10"/>
  <c r="Y183" i="10" s="1"/>
  <c r="X339" i="10"/>
  <c r="Y339" i="10" s="1"/>
  <c r="W212" i="10"/>
  <c r="Y212" i="10" s="1"/>
  <c r="X208" i="10"/>
  <c r="Y208" i="10" s="1"/>
  <c r="W552" i="10"/>
  <c r="Y552" i="10" s="1"/>
  <c r="X256" i="10"/>
  <c r="Y256" i="10" s="1"/>
  <c r="X207" i="10"/>
  <c r="Y207" i="10" s="1"/>
  <c r="W578" i="10"/>
  <c r="Y578" i="10" s="1"/>
  <c r="X193" i="10"/>
  <c r="Y193" i="10" s="1"/>
  <c r="X157" i="10"/>
  <c r="Y157" i="10" s="1"/>
  <c r="W451" i="10"/>
  <c r="Y451" i="10" s="1"/>
  <c r="W379" i="10"/>
  <c r="Y379" i="10" s="1"/>
  <c r="W293" i="10"/>
  <c r="Y293" i="10" s="1"/>
  <c r="X442" i="10"/>
  <c r="Y442" i="10" s="1"/>
  <c r="W246" i="10"/>
  <c r="Y246" i="10" s="1"/>
  <c r="W211" i="10"/>
  <c r="Y211" i="10" s="1"/>
  <c r="X105" i="10"/>
  <c r="Y105" i="10" s="1"/>
  <c r="X540" i="10"/>
  <c r="Y540" i="10" s="1"/>
  <c r="X301" i="10"/>
  <c r="Y301" i="10" s="1"/>
  <c r="X180" i="10"/>
  <c r="Y180" i="10" s="1"/>
  <c r="W158" i="10"/>
  <c r="Y158" i="10" s="1"/>
  <c r="W195" i="10"/>
  <c r="Y195" i="10" s="1"/>
  <c r="W387" i="10"/>
  <c r="Y387" i="10" s="1"/>
  <c r="X174" i="10"/>
  <c r="Y174" i="10" s="1"/>
  <c r="X427" i="10"/>
  <c r="Y427" i="10" s="1"/>
  <c r="W484" i="10"/>
  <c r="Y484" i="10" s="1"/>
  <c r="X90" i="10"/>
  <c r="Y90" i="10" s="1"/>
  <c r="X300" i="10"/>
  <c r="Y300" i="10" s="1"/>
  <c r="W430" i="10"/>
  <c r="Y430" i="10" s="1"/>
  <c r="W267" i="10"/>
  <c r="Y267" i="10" s="1"/>
  <c r="X381" i="10"/>
  <c r="Y381" i="10" s="1"/>
  <c r="W478" i="10"/>
  <c r="Y478" i="10" s="1"/>
  <c r="X418" i="10"/>
  <c r="Y418" i="10" s="1"/>
  <c r="W473" i="10"/>
  <c r="Y473" i="10" s="1"/>
  <c r="W243" i="10"/>
  <c r="Y243" i="10" s="1"/>
  <c r="W268" i="10"/>
  <c r="Y268" i="10" s="1"/>
  <c r="W489" i="10"/>
  <c r="Y489" i="10" s="1"/>
  <c r="W359" i="10"/>
  <c r="Y359" i="10" s="1"/>
  <c r="W112" i="10"/>
  <c r="Y112" i="10" s="1"/>
  <c r="X353" i="10"/>
  <c r="Y353" i="10" s="1"/>
  <c r="W466" i="10"/>
  <c r="Y466" i="10" s="1"/>
  <c r="X199" i="10"/>
  <c r="Y199" i="10" s="1"/>
  <c r="W241" i="10"/>
  <c r="Y241" i="10" s="1"/>
  <c r="X170" i="10"/>
  <c r="Y170" i="10" s="1"/>
  <c r="X346" i="10"/>
  <c r="Y346" i="10" s="1"/>
  <c r="X375" i="10"/>
  <c r="Y375" i="10" s="1"/>
  <c r="W497" i="10"/>
  <c r="Y497" i="10" s="1"/>
  <c r="X162" i="10"/>
  <c r="Y162" i="10" s="1"/>
  <c r="W184" i="10"/>
  <c r="Y184" i="10" s="1"/>
  <c r="X541" i="10"/>
  <c r="Y541" i="10" s="1"/>
  <c r="X412" i="10"/>
  <c r="Y412" i="10" s="1"/>
  <c r="W546" i="10"/>
  <c r="Y546" i="10" s="1"/>
  <c r="W151" i="10"/>
  <c r="Y151" i="10" s="1"/>
  <c r="X276" i="10"/>
  <c r="Y276" i="10" s="1"/>
  <c r="X121" i="10"/>
  <c r="Y121" i="10" s="1"/>
  <c r="X202" i="10"/>
  <c r="Y202" i="10" s="1"/>
  <c r="W553" i="10"/>
  <c r="Y553" i="10" s="1"/>
  <c r="W407" i="10"/>
  <c r="Y407" i="10" s="1"/>
  <c r="X234" i="10"/>
  <c r="Y234" i="10" s="1"/>
  <c r="X227" i="10"/>
  <c r="Y227" i="10" s="1"/>
  <c r="W107" i="10"/>
  <c r="Y107" i="10" s="1"/>
  <c r="X91" i="10"/>
  <c r="Y91" i="10" s="1"/>
  <c r="W361" i="10"/>
  <c r="Y361" i="10" s="1"/>
  <c r="W419" i="10"/>
  <c r="Y419" i="10" s="1"/>
  <c r="W485" i="10"/>
  <c r="Y485" i="10" s="1"/>
  <c r="X557" i="10"/>
  <c r="Y557" i="10" s="1"/>
  <c r="W535" i="10"/>
  <c r="Y535" i="10" s="1"/>
  <c r="X344" i="10"/>
  <c r="Y344" i="10" s="1"/>
  <c r="W464" i="10"/>
  <c r="Y464" i="10" s="1"/>
  <c r="X65" i="10"/>
  <c r="Y65" i="10" s="1"/>
  <c r="X468" i="10"/>
  <c r="Y468" i="10" s="1"/>
  <c r="W543" i="10"/>
  <c r="Y543" i="10" s="1"/>
  <c r="W393" i="10"/>
  <c r="Y393" i="10" s="1"/>
  <c r="W338" i="10"/>
  <c r="Y338" i="10" s="1"/>
  <c r="X443" i="10"/>
  <c r="Y443" i="10" s="1"/>
  <c r="W496" i="10"/>
  <c r="Y496" i="10" s="1"/>
  <c r="X370" i="10"/>
  <c r="Y370" i="10" s="1"/>
  <c r="W461" i="10"/>
  <c r="Y461" i="10" s="1"/>
  <c r="W235" i="10"/>
  <c r="Y235" i="10" s="1"/>
  <c r="W187" i="10"/>
  <c r="Y187" i="10" s="1"/>
  <c r="X479" i="10"/>
  <c r="Y479" i="10" s="1"/>
  <c r="X237" i="10"/>
  <c r="Y237" i="10" s="1"/>
  <c r="X178" i="10"/>
  <c r="Y178" i="10" s="1"/>
  <c r="X98" i="10"/>
  <c r="Y98" i="10" s="1"/>
  <c r="X420" i="10"/>
  <c r="Y420" i="10" s="1"/>
  <c r="X538" i="10"/>
  <c r="Y538" i="10" s="1"/>
  <c r="W161" i="10"/>
  <c r="Y161" i="10" s="1"/>
  <c r="W80" i="10"/>
  <c r="Y80" i="10" s="1"/>
  <c r="W248" i="10"/>
  <c r="Y248" i="10" s="1"/>
  <c r="W411" i="10"/>
  <c r="Y411" i="10" s="1"/>
  <c r="W389" i="10"/>
  <c r="Y389" i="10" s="1"/>
  <c r="X200" i="10"/>
  <c r="Y200" i="10" s="1"/>
  <c r="X356" i="10"/>
  <c r="Y356" i="10" s="1"/>
  <c r="W134" i="10"/>
  <c r="Y134" i="10" s="1"/>
  <c r="X390" i="10"/>
  <c r="Y390" i="10" s="1"/>
  <c r="W368" i="10"/>
  <c r="Y368" i="10" s="1"/>
  <c r="W64" i="10"/>
  <c r="Y64" i="10" s="1"/>
  <c r="W573" i="10"/>
  <c r="Y573" i="10" s="1"/>
  <c r="X435" i="10"/>
  <c r="Y435" i="10" s="1"/>
  <c r="W247" i="10"/>
  <c r="Y247" i="10" s="1"/>
  <c r="W147" i="10"/>
  <c r="Y147" i="10" s="1"/>
  <c r="X548" i="10"/>
  <c r="Y548" i="10" s="1"/>
  <c r="W492" i="10"/>
  <c r="Y492" i="10" s="1"/>
  <c r="W564" i="10"/>
  <c r="Y564" i="10" s="1"/>
  <c r="W126" i="10"/>
  <c r="Y126" i="10" s="1"/>
  <c r="W544" i="10"/>
  <c r="Y544" i="10" s="1"/>
  <c r="X176" i="10"/>
  <c r="Y176" i="10" s="1"/>
  <c r="W263" i="10"/>
  <c r="Y263" i="10" s="1"/>
  <c r="W287" i="10"/>
  <c r="Y287" i="10" s="1"/>
  <c r="W453" i="10"/>
  <c r="Y453" i="10" s="1"/>
  <c r="X122" i="10"/>
  <c r="Y122" i="10" s="1"/>
  <c r="W130" i="10"/>
  <c r="Y130" i="10" s="1"/>
  <c r="X551" i="10"/>
  <c r="Y551" i="10" s="1"/>
  <c r="W503" i="10"/>
  <c r="Y503" i="10" s="1"/>
  <c r="X297" i="10"/>
  <c r="Y297" i="10" s="1"/>
  <c r="X177" i="10"/>
  <c r="Y177" i="10" s="1"/>
  <c r="W99" i="10"/>
  <c r="Y99" i="10" s="1"/>
  <c r="X254" i="10"/>
  <c r="Y254" i="10" s="1"/>
  <c r="W477" i="10"/>
  <c r="Y477" i="10" s="1"/>
  <c r="X518" i="10"/>
  <c r="Y518" i="10" s="1"/>
  <c r="X569" i="10"/>
  <c r="Y569" i="10" s="1"/>
  <c r="X425" i="10"/>
  <c r="Y425" i="10" s="1"/>
  <c r="W449" i="10"/>
  <c r="Y449" i="10" s="1"/>
  <c r="W486" i="10"/>
  <c r="Y486" i="10" s="1"/>
  <c r="W307" i="10"/>
  <c r="Y307" i="10" s="1"/>
  <c r="X294" i="10"/>
  <c r="Y294" i="10" s="1"/>
  <c r="X516" i="10"/>
  <c r="Y516" i="10" s="1"/>
  <c r="X138" i="10"/>
  <c r="Y138" i="10" s="1"/>
  <c r="W259" i="10"/>
  <c r="Y259" i="10" s="1"/>
  <c r="W545" i="10"/>
  <c r="Y545" i="10" s="1"/>
  <c r="X106" i="10"/>
  <c r="Y106" i="10" s="1"/>
  <c r="X340" i="10"/>
  <c r="Y340" i="10" s="1"/>
  <c r="X498" i="10"/>
  <c r="Y498" i="10" s="1"/>
  <c r="X129" i="10"/>
  <c r="Y129" i="10" s="1"/>
  <c r="X319" i="10"/>
  <c r="Y319" i="10" s="1"/>
  <c r="W196" i="10"/>
  <c r="Y196" i="10" s="1"/>
  <c r="X475" i="10"/>
  <c r="Y475" i="10" s="1"/>
  <c r="W561" i="10"/>
  <c r="Y561" i="10" s="1"/>
  <c r="W315" i="10"/>
  <c r="Y315" i="10" s="1"/>
  <c r="X270" i="10"/>
  <c r="Y270" i="10" s="1"/>
  <c r="X399" i="10"/>
  <c r="Y399" i="10" s="1"/>
  <c r="W550" i="10"/>
  <c r="Y550" i="10" s="1"/>
  <c r="X172" i="10"/>
  <c r="Y172" i="10" s="1"/>
  <c r="X125" i="10"/>
  <c r="Y125" i="10" s="1"/>
  <c r="W67" i="10"/>
  <c r="Y67" i="10" s="1"/>
  <c r="W421" i="10"/>
  <c r="Y421" i="10" s="1"/>
  <c r="W520" i="10"/>
  <c r="Y520" i="10" s="1"/>
  <c r="W144" i="10"/>
  <c r="Y144" i="10" s="1"/>
  <c r="W60" i="10"/>
  <c r="Y60" i="10" s="1"/>
  <c r="X160" i="10"/>
  <c r="Y160" i="10" s="1"/>
  <c r="X117" i="10"/>
  <c r="Y117" i="10" s="1"/>
  <c r="W410" i="10"/>
  <c r="Y410" i="10" s="1"/>
  <c r="W358" i="10"/>
  <c r="Y358" i="10" s="1"/>
  <c r="X71" i="10"/>
  <c r="Y71" i="10" s="1"/>
  <c r="W509" i="10"/>
  <c r="Y509" i="10" s="1"/>
  <c r="W142" i="10"/>
  <c r="Y142" i="10" s="1"/>
  <c r="W222" i="10"/>
  <c r="Y222" i="10" s="1"/>
  <c r="W357" i="10"/>
  <c r="Y357" i="10" s="1"/>
  <c r="W153" i="10"/>
  <c r="Y153" i="10" s="1"/>
  <c r="W128" i="10"/>
  <c r="Y128" i="10" s="1"/>
  <c r="X87" i="10"/>
  <c r="Y87" i="10" s="1"/>
  <c r="W448" i="10"/>
  <c r="Y448" i="10" s="1"/>
  <c r="X325" i="10"/>
  <c r="Y325" i="10" s="1"/>
  <c r="W299" i="10"/>
  <c r="Y299" i="10" s="1"/>
  <c r="W579" i="10"/>
  <c r="Y579" i="10" s="1"/>
  <c r="X372" i="10"/>
  <c r="Y372" i="10" s="1"/>
  <c r="W332" i="10"/>
  <c r="Y332" i="10" s="1"/>
  <c r="W209" i="10"/>
  <c r="Y209" i="10" s="1"/>
  <c r="X156" i="10"/>
  <c r="Y156" i="10" s="1"/>
  <c r="W506" i="10"/>
  <c r="Y506" i="10" s="1"/>
  <c r="W206" i="10"/>
  <c r="Y206" i="10" s="1"/>
  <c r="X439" i="10"/>
  <c r="Y439" i="10" s="1"/>
  <c r="X574" i="10"/>
  <c r="Y574" i="10" s="1"/>
  <c r="X228" i="10"/>
  <c r="Y228" i="10" s="1"/>
  <c r="W233" i="10"/>
  <c r="Y233" i="10" s="1"/>
  <c r="W289" i="10"/>
  <c r="Y289" i="10" s="1"/>
  <c r="W215" i="10"/>
  <c r="Y215" i="10" s="1"/>
  <c r="X118" i="10"/>
  <c r="Y118" i="10" s="1"/>
  <c r="X342" i="10"/>
  <c r="Y342" i="10" s="1"/>
  <c r="W133" i="10"/>
  <c r="Y133" i="10" s="1"/>
  <c r="X224" i="10"/>
  <c r="Y224" i="10" s="1"/>
  <c r="X330" i="10"/>
  <c r="Y330" i="10" s="1"/>
  <c r="W429" i="10"/>
  <c r="Y429" i="10" s="1"/>
  <c r="W204" i="10"/>
  <c r="Y204" i="10" s="1"/>
  <c r="X283" i="10"/>
  <c r="Y283" i="10" s="1"/>
  <c r="X102" i="10"/>
  <c r="Y102" i="10" s="1"/>
  <c r="X508" i="10"/>
  <c r="Y508" i="10" s="1"/>
  <c r="W140" i="10"/>
  <c r="Y140" i="10" s="1"/>
  <c r="W137" i="10"/>
  <c r="Y137" i="10" s="1"/>
  <c r="X84" i="10"/>
  <c r="Y84" i="10" s="1"/>
  <c r="W406" i="10"/>
  <c r="Y406" i="10" s="1"/>
  <c r="X77" i="10"/>
  <c r="Y77" i="10" s="1"/>
  <c r="W517" i="10"/>
  <c r="Y517" i="10" s="1"/>
  <c r="X217" i="10"/>
  <c r="Y217" i="10" s="1"/>
  <c r="X114" i="10"/>
  <c r="Y114" i="10" s="1"/>
  <c r="X253" i="10"/>
  <c r="Y253" i="10" s="1"/>
  <c r="X367" i="10"/>
  <c r="Y367" i="10" s="1"/>
  <c r="X239" i="10"/>
  <c r="Y239" i="10" s="1"/>
  <c r="X113" i="10"/>
  <c r="Y113" i="10" s="1"/>
  <c r="W108" i="10"/>
  <c r="Y108" i="10" s="1"/>
  <c r="W432" i="10"/>
  <c r="Y432" i="10" s="1"/>
  <c r="W223" i="10"/>
  <c r="Y223" i="10" s="1"/>
  <c r="X132" i="10"/>
  <c r="Y132" i="10" s="1"/>
  <c r="W504" i="10"/>
  <c r="Y504" i="10" s="1"/>
  <c r="W444" i="10"/>
  <c r="Y444" i="10" s="1"/>
  <c r="W136" i="10"/>
  <c r="Y136" i="10" s="1"/>
  <c r="W220" i="10"/>
  <c r="Y220" i="10" s="1"/>
  <c r="W563" i="10"/>
  <c r="Y563" i="10" s="1"/>
  <c r="W386" i="10"/>
  <c r="Y386" i="10" s="1"/>
  <c r="W388" i="10"/>
  <c r="Y388" i="10" s="1"/>
  <c r="W163" i="10"/>
  <c r="Y163" i="10" s="1"/>
  <c r="X66" i="10"/>
  <c r="Y66" i="10" s="1"/>
  <c r="W111" i="10"/>
  <c r="Y111" i="10" s="1"/>
  <c r="W292" i="10"/>
  <c r="Y292" i="10" s="1"/>
  <c r="W274" i="10"/>
  <c r="Y274" i="10" s="1"/>
  <c r="X318" i="10"/>
  <c r="Y318" i="10" s="1"/>
  <c r="X281" i="10"/>
  <c r="Y281" i="10" s="1"/>
  <c r="W89" i="10"/>
  <c r="Y89" i="10" s="1"/>
  <c r="W285" i="10"/>
  <c r="Y285" i="10" s="1"/>
  <c r="X249" i="10"/>
  <c r="Y249" i="10" s="1"/>
  <c r="W446" i="10"/>
  <c r="Y446" i="10" s="1"/>
  <c r="W501" i="10"/>
  <c r="Y501" i="10" s="1"/>
  <c r="X135" i="10"/>
  <c r="Y135" i="10" s="1"/>
  <c r="X392" i="10"/>
  <c r="Y392" i="10" s="1"/>
  <c r="X302" i="10"/>
  <c r="Y302" i="10" s="1"/>
  <c r="X255" i="10"/>
  <c r="Y255" i="10" s="1"/>
  <c r="X229" i="10"/>
  <c r="Y229" i="10" s="1"/>
  <c r="W322" i="10"/>
  <c r="Y322" i="10" s="1"/>
  <c r="W286" i="10"/>
  <c r="Y286" i="10" s="1"/>
  <c r="W317" i="10"/>
  <c r="Y317" i="10" s="1"/>
  <c r="X269" i="10"/>
  <c r="Y269" i="10" s="1"/>
  <c r="X531" i="10"/>
  <c r="Y531" i="10" s="1"/>
  <c r="X109" i="10"/>
  <c r="Y109" i="10" s="1"/>
  <c r="W383" i="10"/>
  <c r="Y383" i="10" s="1"/>
  <c r="X75" i="10"/>
  <c r="Y75" i="10" s="1"/>
  <c r="W415" i="10"/>
  <c r="Y415" i="10" s="1"/>
  <c r="X433" i="10"/>
  <c r="Y433" i="10" s="1"/>
  <c r="X96" i="10"/>
  <c r="Y96" i="10" s="1"/>
  <c r="X316" i="10"/>
  <c r="Y316" i="10" s="1"/>
  <c r="X296" i="10"/>
  <c r="Y296" i="10" s="1"/>
  <c r="X298" i="10"/>
  <c r="Y298" i="10" s="1"/>
  <c r="W288" i="10"/>
  <c r="Y288" i="10" s="1"/>
  <c r="X304" i="10"/>
  <c r="Y304" i="10" s="1"/>
  <c r="X164" i="10"/>
  <c r="Y164" i="10" s="1"/>
  <c r="X494" i="10"/>
  <c r="Y494" i="10" s="1"/>
  <c r="W326" i="10"/>
  <c r="Y326" i="10" s="1"/>
  <c r="X408" i="10"/>
  <c r="Y408" i="10" s="1"/>
  <c r="X201" i="10"/>
  <c r="Y201" i="10" s="1"/>
  <c r="X369" i="10"/>
  <c r="Y369" i="10" s="1"/>
  <c r="W232" i="10"/>
  <c r="Y232" i="10" s="1"/>
  <c r="X324" i="10"/>
  <c r="Y324" i="10" s="1"/>
  <c r="X139" i="10"/>
  <c r="Y139" i="10" s="1"/>
  <c r="X527" i="10"/>
  <c r="Y527" i="10" s="1"/>
  <c r="X539" i="10"/>
  <c r="Y539" i="10" s="1"/>
  <c r="X312" i="10"/>
  <c r="Y312" i="10" s="1"/>
  <c r="W373" i="10"/>
  <c r="Y373" i="10" s="1"/>
  <c r="X533" i="10"/>
  <c r="Y533" i="10" s="1"/>
  <c r="W295" i="10"/>
  <c r="Y295" i="10" s="1"/>
  <c r="X521" i="10"/>
  <c r="Y521" i="10" s="1"/>
  <c r="X101" i="10"/>
  <c r="Y101" i="10" s="1"/>
  <c r="W364" i="10"/>
  <c r="Y364" i="10" s="1"/>
  <c r="X245" i="10"/>
  <c r="Y245" i="10" s="1"/>
  <c r="W524" i="10"/>
  <c r="Y524" i="10" s="1"/>
  <c r="W490" i="10"/>
  <c r="Y490" i="10" s="1"/>
  <c r="W380" i="10"/>
  <c r="Y380" i="10" s="1"/>
  <c r="W482" i="10"/>
  <c r="Y482" i="10" s="1"/>
  <c r="W465" i="10"/>
  <c r="Y465" i="10" s="1"/>
  <c r="W396" i="10"/>
  <c r="Y396" i="10" s="1"/>
  <c r="W321" i="10"/>
  <c r="Y321" i="10" s="1"/>
  <c r="X554" i="10"/>
  <c r="Y554" i="10" s="1"/>
  <c r="X275" i="10"/>
  <c r="Y275" i="10" s="1"/>
  <c r="W343" i="10"/>
  <c r="Y343" i="10" s="1"/>
  <c r="X417" i="10"/>
  <c r="Y417" i="10" s="1"/>
  <c r="X567" i="10"/>
  <c r="Y567" i="10" s="1"/>
  <c r="X210" i="10"/>
  <c r="Y210" i="10" s="1"/>
  <c r="X426" i="10"/>
  <c r="Y426" i="10" s="1"/>
  <c r="X280" i="10"/>
  <c r="Y280" i="10" s="1"/>
  <c r="X459" i="10"/>
  <c r="Y459" i="10" s="1"/>
  <c r="W70" i="10"/>
  <c r="Y70" i="10" s="1"/>
  <c r="W167" i="10"/>
  <c r="Y167" i="10" s="1"/>
  <c r="X226" i="10"/>
  <c r="Y226" i="10" s="1"/>
  <c r="W437" i="10"/>
  <c r="Y437" i="10" s="1"/>
  <c r="W474" i="10"/>
  <c r="Y474" i="10" s="1"/>
  <c r="W566" i="10"/>
  <c r="Y566" i="10" s="1"/>
  <c r="X305" i="10"/>
  <c r="Y305" i="10" s="1"/>
  <c r="W168" i="10"/>
  <c r="Y168" i="10" s="1"/>
  <c r="X88" i="10"/>
  <c r="Y88" i="10" s="1"/>
  <c r="X110" i="10"/>
  <c r="Y110" i="10" s="1"/>
  <c r="X94" i="10"/>
  <c r="Y94" i="10" s="1"/>
  <c r="B548" i="10"/>
  <c r="B68" i="10"/>
  <c r="V58" i="10"/>
  <c r="X58" i="10" s="1"/>
  <c r="W52" i="10"/>
  <c r="W53" i="10"/>
  <c r="V50" i="10"/>
  <c r="W50" i="10" s="1"/>
  <c r="V43" i="10"/>
  <c r="W43" i="10" s="1"/>
  <c r="V45" i="10"/>
  <c r="W45" i="10" s="1"/>
  <c r="V46" i="10"/>
  <c r="W46" i="10" s="1"/>
  <c r="V44" i="10"/>
  <c r="W44" i="10" s="1"/>
  <c r="V49" i="10"/>
  <c r="X49" i="10" s="1"/>
  <c r="V51" i="10"/>
  <c r="W51" i="10" s="1"/>
  <c r="W27" i="10"/>
  <c r="W25" i="10"/>
  <c r="W35" i="10"/>
  <c r="X31" i="10"/>
  <c r="W33" i="10"/>
  <c r="W34" i="10"/>
  <c r="X16" i="10"/>
  <c r="W42" i="10"/>
  <c r="W41" i="10"/>
  <c r="X29" i="10"/>
  <c r="W21" i="10"/>
  <c r="X40" i="10"/>
  <c r="X18" i="10"/>
  <c r="W17" i="10"/>
  <c r="W39" i="10"/>
  <c r="X36" i="10"/>
  <c r="W23" i="10"/>
  <c r="W38" i="10"/>
  <c r="X15" i="10"/>
  <c r="W28" i="10"/>
  <c r="X24" i="10"/>
  <c r="W32" i="10"/>
  <c r="X14" i="10"/>
  <c r="W30" i="10"/>
  <c r="W26" i="10"/>
  <c r="W20" i="10"/>
  <c r="X19" i="10"/>
  <c r="W22" i="10"/>
  <c r="W575" i="10" l="1"/>
  <c r="Y575" i="10" s="1"/>
  <c r="W345" i="10"/>
  <c r="Y345" i="10" s="1"/>
  <c r="W190" i="10"/>
  <c r="Y190" i="10" s="1"/>
  <c r="X192" i="10"/>
  <c r="Y192" i="10" s="1"/>
  <c r="X335" i="10"/>
  <c r="Y335" i="10" s="1"/>
  <c r="X350" i="10"/>
  <c r="Y350" i="10" s="1"/>
  <c r="W13" i="10"/>
  <c r="B549" i="10"/>
  <c r="B69" i="10"/>
  <c r="W58" i="10"/>
  <c r="X44" i="10"/>
  <c r="X43" i="10"/>
  <c r="W49" i="10"/>
  <c r="X50" i="10"/>
  <c r="X45" i="10"/>
  <c r="X51" i="10"/>
  <c r="X46" i="10"/>
  <c r="J3" i="3"/>
  <c r="B550" i="10" l="1"/>
  <c r="B70" i="10"/>
  <c r="Y38" i="10"/>
  <c r="T54" i="10"/>
  <c r="U54" i="10" s="1"/>
  <c r="T14" i="10"/>
  <c r="U14" i="10" s="1"/>
  <c r="T55" i="10"/>
  <c r="U55" i="10" s="1"/>
  <c r="Y29" i="10"/>
  <c r="T37" i="10"/>
  <c r="U37" i="10" s="1"/>
  <c r="T58" i="10"/>
  <c r="U58" i="10" s="1"/>
  <c r="Y32" i="10"/>
  <c r="C7" i="4"/>
  <c r="J4" i="3" s="1"/>
  <c r="T57" i="10"/>
  <c r="U57" i="10" s="1"/>
  <c r="Y57" i="10"/>
  <c r="T56" i="10"/>
  <c r="U56" i="10" s="1"/>
  <c r="Y56" i="10"/>
  <c r="Y54" i="10"/>
  <c r="T59" i="10"/>
  <c r="U59" i="10" s="1"/>
  <c r="Y59" i="10"/>
  <c r="T41" i="10"/>
  <c r="U41" i="10" s="1"/>
  <c r="T42" i="10"/>
  <c r="U42" i="10" s="1"/>
  <c r="T51" i="10"/>
  <c r="U51" i="10" s="1"/>
  <c r="T20" i="10"/>
  <c r="U20" i="10" s="1"/>
  <c r="T36" i="10"/>
  <c r="U36" i="10" s="1"/>
  <c r="Y28" i="10"/>
  <c r="Y51" i="10"/>
  <c r="G13" i="10"/>
  <c r="T13" i="10" s="1"/>
  <c r="U13" i="10" s="1"/>
  <c r="T46" i="10"/>
  <c r="U46" i="10" s="1"/>
  <c r="Y15" i="10"/>
  <c r="T31" i="10"/>
  <c r="U31" i="10" s="1"/>
  <c r="Y39" i="10"/>
  <c r="T28" i="10"/>
  <c r="U28" i="10" s="1"/>
  <c r="T22" i="10"/>
  <c r="U22" i="10" s="1"/>
  <c r="Y22" i="10"/>
  <c r="T15" i="10"/>
  <c r="U15" i="10" s="1"/>
  <c r="T23" i="10"/>
  <c r="U23" i="10" s="1"/>
  <c r="Y23" i="10"/>
  <c r="T24" i="10"/>
  <c r="U24" i="10" s="1"/>
  <c r="Y24" i="10"/>
  <c r="T40" i="10"/>
  <c r="U40" i="10" s="1"/>
  <c r="Y40" i="10"/>
  <c r="T17" i="10"/>
  <c r="U17" i="10" s="1"/>
  <c r="Y17" i="10"/>
  <c r="T18" i="10"/>
  <c r="U18" i="10" s="1"/>
  <c r="Y18" i="10"/>
  <c r="T26" i="10"/>
  <c r="U26" i="10" s="1"/>
  <c r="Y26" i="10"/>
  <c r="T34" i="10"/>
  <c r="U34" i="10" s="1"/>
  <c r="Y34" i="10"/>
  <c r="T16" i="10"/>
  <c r="U16" i="10" s="1"/>
  <c r="Y16" i="10"/>
  <c r="T25" i="10"/>
  <c r="U25" i="10" s="1"/>
  <c r="Y25" i="10"/>
  <c r="T33" i="10"/>
  <c r="U33" i="10" s="1"/>
  <c r="Y33" i="10"/>
  <c r="T19" i="10"/>
  <c r="U19" i="10" s="1"/>
  <c r="Y19" i="10"/>
  <c r="T27" i="10"/>
  <c r="U27" i="10" s="1"/>
  <c r="Y27" i="10"/>
  <c r="T35" i="10"/>
  <c r="U35" i="10" s="1"/>
  <c r="Y35" i="10"/>
  <c r="T21" i="10"/>
  <c r="U21" i="10" s="1"/>
  <c r="Y21" i="10"/>
  <c r="T30" i="10"/>
  <c r="U30" i="10" s="1"/>
  <c r="Y30" i="10"/>
  <c r="B551" i="10" l="1"/>
  <c r="B71" i="10"/>
  <c r="T38" i="10"/>
  <c r="U38" i="10" s="1"/>
  <c r="T32" i="10"/>
  <c r="U32" i="10" s="1"/>
  <c r="T29" i="10"/>
  <c r="U29" i="10" s="1"/>
  <c r="Y58" i="10"/>
  <c r="Y55" i="10"/>
  <c r="Y36" i="10"/>
  <c r="Y42" i="10"/>
  <c r="Y41" i="10"/>
  <c r="T39" i="10"/>
  <c r="U39" i="10" s="1"/>
  <c r="Y37" i="10"/>
  <c r="Y14" i="10"/>
  <c r="Y20" i="10"/>
  <c r="Y31" i="10"/>
  <c r="Y13" i="10"/>
  <c r="T44" i="10"/>
  <c r="U44" i="10" s="1"/>
  <c r="Y44" i="10"/>
  <c r="T50" i="10"/>
  <c r="U50" i="10" s="1"/>
  <c r="Y50" i="10"/>
  <c r="T45" i="10"/>
  <c r="U45" i="10" s="1"/>
  <c r="Y45" i="10"/>
  <c r="T52" i="10"/>
  <c r="U52" i="10" s="1"/>
  <c r="Y52" i="10"/>
  <c r="T49" i="10"/>
  <c r="U49" i="10" s="1"/>
  <c r="Y49" i="10"/>
  <c r="T53" i="10"/>
  <c r="U53" i="10" s="1"/>
  <c r="Y53" i="10"/>
  <c r="T43" i="10"/>
  <c r="U43" i="10" s="1"/>
  <c r="Y43" i="10"/>
  <c r="T48" i="10"/>
  <c r="U48" i="10" s="1"/>
  <c r="Y48" i="10"/>
  <c r="T47" i="10"/>
  <c r="U47" i="10" s="1"/>
  <c r="Y47" i="10"/>
  <c r="Y46" i="10"/>
  <c r="B552" i="10" l="1"/>
  <c r="B72" i="10"/>
  <c r="C13" i="4"/>
  <c r="C12" i="4"/>
  <c r="B553" i="10" l="1"/>
  <c r="B73" i="10"/>
  <c r="B554" i="10" l="1"/>
  <c r="B74" i="10"/>
  <c r="B555" i="10" l="1"/>
  <c r="B75" i="10"/>
  <c r="B556" i="10" l="1"/>
  <c r="B76" i="10"/>
  <c r="B557" i="10" l="1"/>
  <c r="B77" i="10"/>
  <c r="B558" i="10" l="1"/>
  <c r="B78" i="10"/>
  <c r="B559" i="10" l="1"/>
  <c r="B79" i="10"/>
  <c r="B560" i="10" l="1"/>
  <c r="B80" i="10"/>
  <c r="B561" i="10" l="1"/>
  <c r="B81" i="10"/>
  <c r="B562" i="10" l="1"/>
  <c r="B82" i="10"/>
  <c r="B563" i="10" l="1"/>
  <c r="B83" i="10"/>
  <c r="B564" i="10" l="1"/>
  <c r="B84" i="10"/>
  <c r="B565" i="10" l="1"/>
  <c r="B85" i="10"/>
  <c r="B566" i="10" l="1"/>
  <c r="B86" i="10"/>
  <c r="B567" i="10" l="1"/>
  <c r="B87" i="10"/>
  <c r="B568" i="10" l="1"/>
  <c r="B88" i="10"/>
  <c r="B569" i="10" l="1"/>
  <c r="B89" i="10"/>
  <c r="B570" i="10" l="1"/>
  <c r="B90" i="10"/>
  <c r="B571" i="10" l="1"/>
  <c r="B91" i="10"/>
  <c r="B572" i="10" l="1"/>
  <c r="B92" i="10"/>
  <c r="B573" i="10" l="1"/>
  <c r="B93" i="10"/>
  <c r="B574" i="10" l="1"/>
  <c r="B94" i="10"/>
  <c r="B575" i="10" l="1"/>
  <c r="B95" i="10"/>
  <c r="B576" i="10" l="1"/>
  <c r="B96" i="10"/>
  <c r="B577" i="10" l="1"/>
  <c r="B97" i="10"/>
  <c r="B579" i="10" l="1"/>
  <c r="B578" i="10"/>
  <c r="B98" i="10"/>
  <c r="B99" i="10" l="1"/>
  <c r="B100" i="10" l="1"/>
  <c r="B101" i="10" l="1"/>
  <c r="B102" i="10" l="1"/>
  <c r="B103" i="10" l="1"/>
  <c r="B104" i="10" l="1"/>
  <c r="B105" i="10" l="1"/>
  <c r="B106" i="10" l="1"/>
  <c r="B107" i="10" l="1"/>
  <c r="B108" i="10" l="1"/>
  <c r="B109" i="10" l="1"/>
  <c r="B110" i="10" l="1"/>
  <c r="B111" i="10" l="1"/>
  <c r="B112" i="10" l="1"/>
  <c r="B113" i="10" l="1"/>
  <c r="B114" i="10" l="1"/>
  <c r="B115" i="10" l="1"/>
  <c r="B116" i="10" l="1"/>
  <c r="B117" i="10" l="1"/>
  <c r="B118" i="10" l="1"/>
  <c r="B119" i="10" l="1"/>
  <c r="B120" i="10" l="1"/>
  <c r="B121" i="10" l="1"/>
  <c r="B122" i="10" l="1"/>
  <c r="B123" i="10" l="1"/>
  <c r="B124" i="10" l="1"/>
  <c r="B125" i="10" l="1"/>
  <c r="B126" i="10" l="1"/>
  <c r="B127" i="10" l="1"/>
  <c r="B128" i="10" l="1"/>
  <c r="B129" i="10" l="1"/>
  <c r="B130" i="10" l="1"/>
  <c r="B131" i="10" l="1"/>
  <c r="B132" i="10" l="1"/>
  <c r="B133" i="10" l="1"/>
  <c r="B134" i="10" l="1"/>
  <c r="B135" i="10" l="1"/>
  <c r="B136" i="10" l="1"/>
  <c r="B137" i="10" l="1"/>
  <c r="B138" i="10" l="1"/>
  <c r="B139" i="10" l="1"/>
  <c r="B140" i="10" l="1"/>
  <c r="B141" i="10" l="1"/>
  <c r="B142" i="10" l="1"/>
  <c r="B143" i="10" l="1"/>
  <c r="B144" i="10" l="1"/>
  <c r="B145" i="10" l="1"/>
  <c r="B146" i="10" l="1"/>
  <c r="B147" i="10" l="1"/>
  <c r="B148" i="10" l="1"/>
  <c r="B149" i="10" l="1"/>
  <c r="B150" i="10" l="1"/>
  <c r="B151" i="10" l="1"/>
  <c r="B152" i="10" l="1"/>
  <c r="B153" i="10" l="1"/>
  <c r="B154" i="10" l="1"/>
  <c r="B155" i="10" l="1"/>
  <c r="B156" i="10" l="1"/>
  <c r="B157" i="10" l="1"/>
  <c r="B158" i="10" l="1"/>
  <c r="B159" i="10" l="1"/>
  <c r="B160" i="10" l="1"/>
  <c r="B161" i="10" l="1"/>
  <c r="B162" i="10" l="1"/>
  <c r="B163" i="10" l="1"/>
  <c r="B164" i="10" l="1"/>
  <c r="B165" i="10" l="1"/>
  <c r="B166" i="10" l="1"/>
  <c r="B167" i="10" l="1"/>
  <c r="B168" i="10" l="1"/>
  <c r="B169" i="10" l="1"/>
  <c r="B170" i="10" l="1"/>
  <c r="B171" i="10" l="1"/>
  <c r="B172" i="10" l="1"/>
  <c r="B173" i="10" l="1"/>
  <c r="B174" i="10" l="1"/>
  <c r="B175" i="10" l="1"/>
  <c r="B176" i="10" l="1"/>
  <c r="B177" i="10" l="1"/>
  <c r="B178" i="10" l="1"/>
  <c r="B179" i="10" l="1"/>
  <c r="B180" i="10" l="1"/>
  <c r="B181" i="10" l="1"/>
  <c r="B182" i="10" l="1"/>
  <c r="B183" i="10" l="1"/>
  <c r="B184" i="10" l="1"/>
  <c r="B185" i="10" l="1"/>
  <c r="B186" i="10" l="1"/>
  <c r="B187" i="10" l="1"/>
  <c r="B188" i="10" l="1"/>
  <c r="B189" i="10" l="1"/>
  <c r="B190" i="10" l="1"/>
  <c r="B191" i="10" l="1"/>
  <c r="B192" i="10" l="1"/>
  <c r="B193" i="10" l="1"/>
  <c r="B194" i="10" l="1"/>
  <c r="B195" i="10" l="1"/>
  <c r="B196" i="10" l="1"/>
  <c r="B197" i="10" l="1"/>
  <c r="B198" i="10" l="1"/>
  <c r="B199" i="10" l="1"/>
  <c r="B200" i="10" l="1"/>
  <c r="B201" i="10" l="1"/>
  <c r="B202" i="10" l="1"/>
  <c r="B203" i="10" l="1"/>
  <c r="B204" i="10" l="1"/>
  <c r="B205" i="10" l="1"/>
  <c r="B206" i="10" l="1"/>
  <c r="B207" i="10" l="1"/>
  <c r="B208" i="10" l="1"/>
  <c r="B209" i="10" l="1"/>
  <c r="B210" i="10" l="1"/>
  <c r="B211" i="10" l="1"/>
  <c r="B212" i="10" l="1"/>
  <c r="B213" i="10" l="1"/>
  <c r="B214" i="10" l="1"/>
  <c r="B215" i="10" l="1"/>
  <c r="B216" i="10" l="1"/>
  <c r="B217" i="10" l="1"/>
  <c r="B218" i="10" l="1"/>
  <c r="B219" i="10" l="1"/>
  <c r="B220" i="10" l="1"/>
  <c r="B221" i="10" l="1"/>
  <c r="B222" i="10" l="1"/>
  <c r="B223" i="10" l="1"/>
  <c r="B224" i="10" l="1"/>
  <c r="B225" i="10" l="1"/>
  <c r="B226" i="10" l="1"/>
  <c r="B227" i="10" l="1"/>
  <c r="B228" i="10" l="1"/>
  <c r="B229" i="10" l="1"/>
  <c r="B230" i="10" l="1"/>
  <c r="B231" i="10" l="1"/>
  <c r="B232" i="10" l="1"/>
  <c r="B233" i="10" l="1"/>
  <c r="B234" i="10" l="1"/>
  <c r="B235" i="10" l="1"/>
  <c r="B236" i="10" l="1"/>
  <c r="B237" i="10" l="1"/>
  <c r="B238" i="10" l="1"/>
  <c r="B239" i="10" l="1"/>
  <c r="B240" i="10" l="1"/>
  <c r="B241" i="10" l="1"/>
  <c r="B242" i="10" l="1"/>
  <c r="B243" i="10" l="1"/>
  <c r="B244" i="10" l="1"/>
  <c r="B245" i="10" l="1"/>
  <c r="B246" i="10" l="1"/>
  <c r="B247" i="10" l="1"/>
  <c r="B248" i="10" l="1"/>
  <c r="B249" i="10" l="1"/>
  <c r="B250" i="10" l="1"/>
  <c r="B251" i="10" l="1"/>
  <c r="B252" i="10" l="1"/>
  <c r="B253" i="10" l="1"/>
  <c r="B254" i="10" l="1"/>
  <c r="B255" i="10" l="1"/>
  <c r="B256" i="10" l="1"/>
  <c r="B257" i="10" l="1"/>
  <c r="B258" i="10" l="1"/>
  <c r="B259" i="10" l="1"/>
  <c r="B260" i="10" l="1"/>
  <c r="B261" i="10" l="1"/>
  <c r="B262" i="10" l="1"/>
  <c r="B263" i="10" l="1"/>
  <c r="B264" i="10" l="1"/>
  <c r="B265" i="10" l="1"/>
  <c r="B266" i="10" l="1"/>
  <c r="B267" i="10" l="1"/>
  <c r="B268" i="10" l="1"/>
  <c r="B269" i="10" l="1"/>
  <c r="B270" i="10" l="1"/>
  <c r="B271" i="10" l="1"/>
  <c r="B272" i="10" l="1"/>
  <c r="B273" i="10" l="1"/>
  <c r="B274" i="10" l="1"/>
  <c r="B275" i="10" l="1"/>
  <c r="B276" i="10" l="1"/>
  <c r="B277" i="10" l="1"/>
  <c r="B278" i="10" l="1"/>
  <c r="B279" i="10" l="1"/>
  <c r="B280" i="10" l="1"/>
  <c r="B281" i="10" l="1"/>
  <c r="B282" i="10" l="1"/>
  <c r="B283" i="10" l="1"/>
  <c r="B284" i="10" l="1"/>
  <c r="B285" i="10" l="1"/>
  <c r="B286" i="10" l="1"/>
  <c r="B287" i="10" l="1"/>
  <c r="B288" i="10" l="1"/>
  <c r="B289" i="10" l="1"/>
  <c r="B290" i="10" l="1"/>
  <c r="B291" i="10" l="1"/>
  <c r="B292" i="10" l="1"/>
  <c r="B293" i="10" l="1"/>
  <c r="B294" i="10" l="1"/>
  <c r="B295" i="10" l="1"/>
  <c r="B296" i="10" l="1"/>
  <c r="B297" i="10" l="1"/>
  <c r="B298" i="10" l="1"/>
  <c r="B299" i="10" l="1"/>
  <c r="B300" i="10" l="1"/>
  <c r="B301" i="10" l="1"/>
  <c r="B302" i="10" l="1"/>
  <c r="B303" i="10" l="1"/>
  <c r="B304" i="10" l="1"/>
  <c r="B305" i="10" l="1"/>
  <c r="B306" i="10" l="1"/>
  <c r="B307" i="10" l="1"/>
  <c r="B308" i="10" l="1"/>
  <c r="B309" i="10" l="1"/>
  <c r="B310" i="10" l="1"/>
  <c r="B311" i="10" l="1"/>
  <c r="B312" i="10" l="1"/>
  <c r="B313" i="10" l="1"/>
  <c r="B314" i="10" l="1"/>
  <c r="B315" i="10" l="1"/>
  <c r="B316" i="10" l="1"/>
  <c r="B317" i="10" l="1"/>
  <c r="B318" i="10" l="1"/>
  <c r="B319" i="10" l="1"/>
  <c r="B320" i="10" l="1"/>
  <c r="B321" i="10" l="1"/>
  <c r="B322" i="10" l="1"/>
  <c r="B323" i="10" l="1"/>
  <c r="B324" i="10" l="1"/>
  <c r="B325" i="10" l="1"/>
  <c r="B326" i="10" l="1"/>
  <c r="B327" i="10" l="1"/>
  <c r="B328" i="10" l="1"/>
  <c r="B329" i="10" l="1"/>
  <c r="B330" i="10" l="1"/>
  <c r="B331" i="10" l="1"/>
  <c r="B332" i="10" l="1"/>
  <c r="B333" i="10" l="1"/>
  <c r="B334" i="10" l="1"/>
  <c r="B335" i="10" l="1"/>
  <c r="B336" i="10" l="1"/>
  <c r="B337" i="10" l="1"/>
  <c r="B338" i="10" l="1"/>
  <c r="B339" i="10" l="1"/>
  <c r="B340" i="10" l="1"/>
  <c r="B341" i="10" l="1"/>
  <c r="B342" i="10" l="1"/>
  <c r="B343" i="10" l="1"/>
  <c r="B344" i="10" l="1"/>
  <c r="B345" i="10" l="1"/>
  <c r="B346" i="10" l="1"/>
  <c r="B347" i="10" l="1"/>
  <c r="B348" i="10" l="1"/>
  <c r="B349" i="10" l="1"/>
  <c r="B350" i="10" l="1"/>
  <c r="B351" i="10" l="1"/>
  <c r="B352" i="10" l="1"/>
  <c r="B353" i="10" l="1"/>
  <c r="B354" i="10" l="1"/>
  <c r="B355" i="10" l="1"/>
  <c r="B356" i="10" l="1"/>
  <c r="B357" i="10" l="1"/>
  <c r="B358" i="10" l="1"/>
  <c r="B359" i="10" l="1"/>
  <c r="B360" i="10" l="1"/>
  <c r="B361" i="10" l="1"/>
  <c r="B362" i="10" l="1"/>
  <c r="B363" i="10" l="1"/>
  <c r="B364" i="10" l="1"/>
  <c r="B365" i="10" l="1"/>
  <c r="B366" i="10" l="1"/>
  <c r="B367" i="10" l="1"/>
  <c r="B368" i="10" l="1"/>
  <c r="B369" i="10" l="1"/>
  <c r="B370" i="10" l="1"/>
  <c r="B371" i="10" l="1"/>
  <c r="B372" i="10" l="1"/>
  <c r="B373" i="10" l="1"/>
  <c r="B374" i="10" l="1"/>
  <c r="B375" i="10" l="1"/>
  <c r="B376" i="10" l="1"/>
  <c r="B377" i="10" l="1"/>
  <c r="B378" i="10" l="1"/>
  <c r="B379" i="10" l="1"/>
  <c r="B380" i="10" l="1"/>
  <c r="B381" i="10" l="1"/>
  <c r="B382" i="10" l="1"/>
  <c r="B383" i="10" l="1"/>
  <c r="B384" i="10" l="1"/>
  <c r="B385" i="10" l="1"/>
  <c r="B386" i="10" l="1"/>
  <c r="B387" i="10" l="1"/>
  <c r="B388" i="10" l="1"/>
  <c r="B389" i="10" l="1"/>
  <c r="B390" i="10" l="1"/>
  <c r="B391" i="10" l="1"/>
  <c r="B392" i="10" l="1"/>
  <c r="B393" i="10" l="1"/>
  <c r="B394" i="10" l="1"/>
  <c r="B395" i="10" l="1"/>
  <c r="B396" i="10" l="1"/>
  <c r="B397" i="10" l="1"/>
  <c r="B398" i="10" l="1"/>
  <c r="B399" i="10" l="1"/>
  <c r="B400" i="10" l="1"/>
  <c r="B401" i="10" l="1"/>
  <c r="B402" i="10" l="1"/>
  <c r="B403" i="10" l="1"/>
  <c r="B404" i="10" l="1"/>
  <c r="B405" i="10" l="1"/>
  <c r="B406" i="10" l="1"/>
  <c r="B407" i="10" l="1"/>
  <c r="B408" i="10" l="1"/>
  <c r="B409" i="10" l="1"/>
  <c r="B410" i="10" l="1"/>
  <c r="B411" i="10" l="1"/>
  <c r="B412" i="10" l="1"/>
  <c r="B413" i="10" l="1"/>
  <c r="B414" i="10" l="1"/>
  <c r="B415" i="10" l="1"/>
  <c r="B416" i="10" l="1"/>
  <c r="B417" i="10" l="1"/>
  <c r="B418" i="10" l="1"/>
  <c r="B419" i="10" l="1"/>
  <c r="B420" i="10" l="1"/>
  <c r="B421" i="10" l="1"/>
  <c r="B422" i="10" l="1"/>
  <c r="B423" i="10" l="1"/>
  <c r="B424" i="10" l="1"/>
  <c r="B425" i="10" l="1"/>
  <c r="B426" i="10" l="1"/>
  <c r="B427" i="10" l="1"/>
  <c r="B428" i="10" l="1"/>
  <c r="B429" i="10" l="1"/>
  <c r="B430" i="10" l="1"/>
  <c r="B431" i="10" l="1"/>
  <c r="B432" i="10" l="1"/>
  <c r="B433" i="10" l="1"/>
  <c r="B434" i="10" l="1"/>
  <c r="B435" i="10" l="1"/>
  <c r="B436" i="10" l="1"/>
  <c r="B437" i="10" l="1"/>
  <c r="B438" i="10" l="1"/>
  <c r="B439" i="10" l="1"/>
  <c r="B440" i="10" l="1"/>
  <c r="B441" i="10" l="1"/>
  <c r="B442" i="10" l="1"/>
  <c r="B443" i="10" l="1"/>
  <c r="B444" i="10" l="1"/>
  <c r="B445" i="10" l="1"/>
  <c r="B446" i="10" l="1"/>
  <c r="B447" i="10" l="1"/>
  <c r="B448" i="10" l="1"/>
  <c r="B449" i="10" l="1"/>
  <c r="B450" i="10" l="1"/>
  <c r="B451" i="10" l="1"/>
  <c r="B452" i="10" l="1"/>
  <c r="B453" i="10" l="1"/>
  <c r="B454" i="10" l="1"/>
  <c r="B455" i="10" l="1"/>
  <c r="B456" i="10" l="1"/>
  <c r="B457" i="10" l="1"/>
  <c r="B458" i="10" l="1"/>
  <c r="B459" i="10" l="1"/>
  <c r="B460" i="10" l="1"/>
  <c r="B461" i="10" l="1"/>
  <c r="B462" i="10" l="1"/>
  <c r="B463" i="10" l="1"/>
  <c r="B464" i="10" l="1"/>
  <c r="B465" i="10" l="1"/>
  <c r="B466" i="10" l="1"/>
  <c r="B467" i="10" l="1"/>
  <c r="B468" i="10" l="1"/>
  <c r="B469" i="10" l="1"/>
  <c r="B470" i="10" l="1"/>
  <c r="B471" i="10" l="1"/>
  <c r="B472" i="10" l="1"/>
  <c r="B473" i="10" l="1"/>
  <c r="B474" i="10" l="1"/>
  <c r="B475" i="10" l="1"/>
  <c r="B476" i="10" l="1"/>
  <c r="B477" i="10" l="1"/>
  <c r="B478" i="10" l="1"/>
  <c r="B479" i="10" l="1"/>
  <c r="B480" i="10" l="1"/>
  <c r="B481" i="10" l="1"/>
  <c r="B482" i="10" l="1"/>
  <c r="B483" i="10" l="1"/>
  <c r="B484" i="10" l="1"/>
  <c r="B485" i="10" l="1"/>
  <c r="B486" i="10" l="1"/>
  <c r="B487" i="10" l="1"/>
  <c r="B488" i="10" l="1"/>
  <c r="B489" i="10" l="1"/>
  <c r="B490" i="10" l="1"/>
  <c r="B491" i="10" l="1"/>
  <c r="B492" i="10" l="1"/>
  <c r="B493" i="10" l="1"/>
  <c r="B494" i="10" l="1"/>
  <c r="B495" i="10" l="1"/>
  <c r="B496" i="10" l="1"/>
  <c r="B497" i="10" l="1"/>
  <c r="B498" i="10" l="1"/>
  <c r="B499" i="10" l="1"/>
  <c r="B500" i="10" l="1"/>
  <c r="B501" i="10" l="1"/>
  <c r="B502" i="10" l="1"/>
  <c r="B503" i="10" l="1"/>
  <c r="B504" i="10" l="1"/>
  <c r="B505" i="10" l="1"/>
  <c r="B506" i="10" l="1"/>
  <c r="B507" i="10" l="1"/>
  <c r="B508" i="10" l="1"/>
  <c r="B509" i="10" l="1"/>
  <c r="B510" i="10" l="1"/>
  <c r="B511" i="10" l="1"/>
  <c r="B512" i="10" l="1"/>
  <c r="B513" i="10" l="1"/>
  <c r="B514" i="10" l="1"/>
  <c r="B515" i="10" l="1"/>
  <c r="B516" i="10" l="1"/>
  <c r="B517" i="10" l="1"/>
  <c r="B519" i="10" l="1"/>
  <c r="B518" i="10"/>
</calcChain>
</file>

<file path=xl/sharedStrings.xml><?xml version="1.0" encoding="utf-8"?>
<sst xmlns="http://schemas.openxmlformats.org/spreadsheetml/2006/main" count="6495" uniqueCount="186">
  <si>
    <t>Business Unit Description</t>
  </si>
  <si>
    <t>Termination Date</t>
  </si>
  <si>
    <t>Title / Role</t>
  </si>
  <si>
    <t>Active</t>
  </si>
  <si>
    <t>Employee Status</t>
  </si>
  <si>
    <t>Work County</t>
  </si>
  <si>
    <t>Work State</t>
  </si>
  <si>
    <t>FT</t>
  </si>
  <si>
    <t>N/A</t>
  </si>
  <si>
    <t>Senior Sales Associate</t>
  </si>
  <si>
    <t>Sales Associate</t>
  </si>
  <si>
    <t>Apparel</t>
  </si>
  <si>
    <t>Chicago</t>
  </si>
  <si>
    <t>IL</t>
  </si>
  <si>
    <t>MA</t>
  </si>
  <si>
    <t>Company data</t>
  </si>
  <si>
    <t>Hours per full-time work week</t>
  </si>
  <si>
    <t>Work City</t>
  </si>
  <si>
    <t xml:space="preserve">Boston </t>
  </si>
  <si>
    <t>San Francisco</t>
  </si>
  <si>
    <t>CA</t>
  </si>
  <si>
    <t>Suffolk</t>
  </si>
  <si>
    <t>Hourly Living Wage</t>
  </si>
  <si>
    <t>Living Wage Location</t>
  </si>
  <si>
    <t>Living Wage Analysis</t>
  </si>
  <si>
    <t>Do they take home an annual living wage?</t>
  </si>
  <si>
    <t>Analysis summary</t>
  </si>
  <si>
    <t>Percent of employees making a living wage</t>
  </si>
  <si>
    <t>MIT Living Wage Calculator Data</t>
  </si>
  <si>
    <t>Required</t>
  </si>
  <si>
    <t>__% of living wage</t>
  </si>
  <si>
    <t>__% below</t>
  </si>
  <si>
    <t>__% above</t>
  </si>
  <si>
    <t>Legend</t>
  </si>
  <si>
    <t>County</t>
  </si>
  <si>
    <t>Optional</t>
  </si>
  <si>
    <t>Living Wage</t>
  </si>
  <si>
    <t>Living Wage Analysis Household Size</t>
  </si>
  <si>
    <t>text</t>
  </si>
  <si>
    <t>Data for Living Wage Analysis</t>
  </si>
  <si>
    <t>Living Wage Location (see tab 3)</t>
  </si>
  <si>
    <t>MIT Living Wage Household Sizes</t>
  </si>
  <si>
    <t>1A, 1C</t>
  </si>
  <si>
    <t>1A, 0C</t>
  </si>
  <si>
    <t>1A, 2C</t>
  </si>
  <si>
    <t>1A, 3C</t>
  </si>
  <si>
    <t>2A (1 working), 0C</t>
  </si>
  <si>
    <t>2A (1 working), 1C</t>
  </si>
  <si>
    <t>2A (1 working), 2C</t>
  </si>
  <si>
    <t>2A (1 working), 3C</t>
  </si>
  <si>
    <t>2A (2 working), 0C</t>
  </si>
  <si>
    <t>2A (2 working), 1C</t>
  </si>
  <si>
    <t>2A (2 working), 2C</t>
  </si>
  <si>
    <t>2A (2 working), 3C</t>
  </si>
  <si>
    <r>
      <t xml:space="preserve">Weighted average </t>
    </r>
    <r>
      <rPr>
        <b/>
        <i/>
        <u/>
        <sz val="10"/>
        <rFont val="Calibri"/>
        <family val="2"/>
        <scheme val="minor"/>
      </rPr>
      <t>living wage</t>
    </r>
    <r>
      <rPr>
        <b/>
        <i/>
        <sz val="10"/>
        <rFont val="Calibri"/>
        <family val="2"/>
        <scheme val="minor"/>
      </rPr>
      <t xml:space="preserve"> hourly pay:</t>
    </r>
  </si>
  <si>
    <r>
      <t xml:space="preserve">Weighted average </t>
    </r>
    <r>
      <rPr>
        <b/>
        <i/>
        <u/>
        <sz val="10"/>
        <rFont val="Calibri"/>
        <family val="2"/>
        <scheme val="minor"/>
      </rPr>
      <t>living wage</t>
    </r>
    <r>
      <rPr>
        <b/>
        <i/>
        <sz val="10"/>
        <rFont val="Calibri"/>
        <family val="2"/>
        <scheme val="minor"/>
      </rPr>
      <t xml:space="preserve"> annual gross pay:</t>
    </r>
  </si>
  <si>
    <t>Current average hourly pay:</t>
  </si>
  <si>
    <t>Current average gross pay:</t>
  </si>
  <si>
    <t xml:space="preserve"> </t>
  </si>
  <si>
    <t>Standards and assumption metrics</t>
  </si>
  <si>
    <t>Which household type will you choose?</t>
  </si>
  <si>
    <t>1 ADULT</t>
  </si>
  <si>
    <t>2 ADULTS</t>
  </si>
  <si>
    <t>GJI</t>
  </si>
  <si>
    <t>(1 WORKING)</t>
  </si>
  <si>
    <t>(BOTH WORKING)</t>
  </si>
  <si>
    <t>Wage type</t>
  </si>
  <si>
    <t>0 Children</t>
  </si>
  <si>
    <t>1 Child</t>
  </si>
  <si>
    <t>2 Children</t>
  </si>
  <si>
    <t>3 Children</t>
  </si>
  <si>
    <t>Augusta-Richmond County, GA</t>
  </si>
  <si>
    <t>Macon-Bibb County, GA</t>
  </si>
  <si>
    <t>Hourly Pay</t>
  </si>
  <si>
    <t>Formula</t>
  </si>
  <si>
    <t>Full-Time/
Part-Time</t>
  </si>
  <si>
    <t>San Francisco County, CA</t>
  </si>
  <si>
    <t>Suffolk County, MA</t>
  </si>
  <si>
    <t>Cook County, IL</t>
  </si>
  <si>
    <t>,</t>
  </si>
  <si>
    <t>Cook</t>
  </si>
  <si>
    <t>County State</t>
  </si>
  <si>
    <r>
      <rPr>
        <b/>
        <u/>
        <sz val="11"/>
        <color theme="4"/>
        <rFont val="Calibri"/>
        <family val="2"/>
        <scheme val="minor"/>
      </rPr>
      <t>Hourly</t>
    </r>
    <r>
      <rPr>
        <b/>
        <sz val="11"/>
        <color theme="4"/>
        <rFont val="Calibri"/>
        <family val="2"/>
        <scheme val="minor"/>
      </rPr>
      <t xml:space="preserve"> Wage vs. Living Wage</t>
    </r>
  </si>
  <si>
    <r>
      <rPr>
        <b/>
        <u/>
        <sz val="11"/>
        <color theme="4"/>
        <rFont val="Calibri"/>
        <family val="2"/>
        <scheme val="minor"/>
      </rPr>
      <t>Annual</t>
    </r>
    <r>
      <rPr>
        <b/>
        <sz val="11"/>
        <color theme="4"/>
        <rFont val="Calibri"/>
        <family val="2"/>
        <scheme val="minor"/>
      </rPr>
      <t xml:space="preserve"> Take Home Pay vs. Living Wage Pay</t>
    </r>
  </si>
  <si>
    <t>Living wage location type (use county level)</t>
  </si>
  <si>
    <r>
      <rPr>
        <b/>
        <sz val="12"/>
        <color theme="1"/>
        <rFont val="Calibri"/>
        <family val="2"/>
        <scheme val="minor"/>
      </rPr>
      <t>Directions:</t>
    </r>
    <r>
      <rPr>
        <sz val="12"/>
        <color theme="1"/>
        <rFont val="Calibri"/>
        <family val="2"/>
        <scheme val="minor"/>
      </rPr>
      <t xml:space="preserve">
Step 1) Highlight all of your employee gross pay data on tab 2
Step 2) Insert statistics chart --&gt; Choose Histogram </t>
    </r>
  </si>
  <si>
    <t>Living Wage Band (above and below x%)</t>
  </si>
  <si>
    <t>Automated gross pay calculation</t>
  </si>
  <si>
    <t>Work weeks in your analysis timeframe</t>
  </si>
  <si>
    <t>Is their gross pay within designated % (see C5) above or below the annual living wage pay?</t>
  </si>
  <si>
    <t>Current average hours worked per employee per week</t>
  </si>
  <si>
    <t>Living Wage Analysis outputs</t>
  </si>
  <si>
    <t>Analysis of your company data</t>
  </si>
  <si>
    <t>Days in a week</t>
  </si>
  <si>
    <t>Enter info here:</t>
  </si>
  <si>
    <t>Row Labels</t>
  </si>
  <si>
    <t>Grand Total</t>
  </si>
  <si>
    <t>No</t>
  </si>
  <si>
    <t>Yes</t>
  </si>
  <si>
    <t>Column Labels</t>
  </si>
  <si>
    <t>Within 15%?</t>
  </si>
  <si>
    <t>% of employees making a living wage</t>
  </si>
  <si>
    <t xml:space="preserve">Determine the time period </t>
  </si>
  <si>
    <t>Step</t>
  </si>
  <si>
    <t>Good Jobs Institute Pay Analysis Methodology</t>
  </si>
  <si>
    <t>Determine who will be included in the analysis</t>
  </si>
  <si>
    <t>Look at the pay distribution</t>
  </si>
  <si>
    <t>Gather living wage data</t>
  </si>
  <si>
    <t>Look at the data in a variety of ways</t>
  </si>
  <si>
    <t>GJI Proxy (1.x * 1A, 0C)</t>
  </si>
  <si>
    <t>Where will this go in the template?</t>
  </si>
  <si>
    <t>Hire Date 
(for tenure)</t>
  </si>
  <si>
    <t>Additional data for optional analyses</t>
  </si>
  <si>
    <t>Employee Name or Other Identifier</t>
  </si>
  <si>
    <t>Analyze the living wage data</t>
  </si>
  <si>
    <t>Percent of employees making within designated % band of the living wage (e.g., 15%)</t>
  </si>
  <si>
    <t>Use pivot tables to create other summary views</t>
  </si>
  <si>
    <t>Living hourly wage and annual pay</t>
  </si>
  <si>
    <t>Refer to the summary tab to share a recap with your team</t>
  </si>
  <si>
    <t>By hours given</t>
  </si>
  <si>
    <r>
      <rPr>
        <b/>
        <sz val="14"/>
        <rFont val="Calibri"/>
        <family val="2"/>
        <scheme val="minor"/>
      </rPr>
      <t xml:space="preserve">Directions: </t>
    </r>
    <r>
      <rPr>
        <sz val="14"/>
        <rFont val="Calibri"/>
        <family val="2"/>
        <scheme val="minor"/>
      </rPr>
      <t xml:space="preserve">
- Filling in all "required" cells (in yellow).
- Fill in optional cells if you have the data. 
- Eliminate employees out of scope (non-active, non-FT, etc.)
</t>
    </r>
    <r>
      <rPr>
        <b/>
        <i/>
        <sz val="14"/>
        <rFont val="Calibri"/>
        <family val="2"/>
        <scheme val="minor"/>
      </rPr>
      <t>*This analysis is for full-time hourly employees only*</t>
    </r>
  </si>
  <si>
    <t>1-4. Gather employee data</t>
  </si>
  <si>
    <t>5. Look at pay distribution</t>
  </si>
  <si>
    <t>6. Gather living wage data</t>
  </si>
  <si>
    <t>7. Analyze living wage data</t>
  </si>
  <si>
    <r>
      <rPr>
        <b/>
        <sz val="11"/>
        <color theme="1"/>
        <rFont val="Calibri"/>
        <family val="2"/>
        <scheme val="minor"/>
      </rPr>
      <t xml:space="preserve">Directions: </t>
    </r>
    <r>
      <rPr>
        <sz val="11"/>
        <color theme="1"/>
        <rFont val="Calibri"/>
        <family val="2"/>
        <scheme val="minor"/>
      </rPr>
      <t>With the data you included in step 3, you can create additional analyses, such as distribution of pay given by title, tenure, gender, race, etc. We've found that the hours are critical to making a living wage. We recommend you look at hours distribution.</t>
    </r>
  </si>
  <si>
    <t>Count of Employee Name or Other Identifier</t>
  </si>
  <si>
    <r>
      <rPr>
        <b/>
        <sz val="11"/>
        <rFont val="Calibri"/>
        <family val="2"/>
        <scheme val="minor"/>
      </rPr>
      <t xml:space="preserve">Directions: </t>
    </r>
    <r>
      <rPr>
        <sz val="11"/>
        <rFont val="Calibri"/>
        <family val="2"/>
        <scheme val="minor"/>
      </rPr>
      <t xml:space="preserve">
Once you have gathered the living wage data, you need to do some analysis to answer two questions: #1: How many / what % of your employees make a living wage? and #2: How many of our employees make with 15% of the living wage? Everything on this page is a formula. Refer to summary for outputs. You can drag the formulas down to include all of the cells in your analysis (e.g., if you're include 1,000 employees in your data set, drag the formulas in rows 12-59 down to include all of your data).</t>
    </r>
  </si>
  <si>
    <r>
      <t xml:space="preserve">Directions: 
</t>
    </r>
    <r>
      <rPr>
        <sz val="11"/>
        <color theme="1"/>
        <rFont val="Calibri"/>
        <family val="2"/>
        <scheme val="minor"/>
      </rPr>
      <t>Please enter assumptions below that reflect your employee population.</t>
    </r>
    <r>
      <rPr>
        <b/>
        <sz val="11"/>
        <color theme="1"/>
        <rFont val="Calibri"/>
        <family val="2"/>
        <scheme val="minor"/>
      </rPr>
      <t xml:space="preserve"> </t>
    </r>
  </si>
  <si>
    <t>Current pay findings:</t>
  </si>
  <si>
    <t>Average 
Hourly Wage</t>
  </si>
  <si>
    <t>Allstate</t>
  </si>
  <si>
    <t>Annual pay for national $15/hour movement</t>
  </si>
  <si>
    <t>King County, WA</t>
  </si>
  <si>
    <t>Dallas County, TX</t>
  </si>
  <si>
    <t>Comma</t>
  </si>
  <si>
    <t>Space</t>
  </si>
  <si>
    <t>County label</t>
  </si>
  <si>
    <t>Dallas</t>
  </si>
  <si>
    <t>TX</t>
  </si>
  <si>
    <r>
      <rPr>
        <b/>
        <sz val="11"/>
        <color theme="1"/>
        <rFont val="Calibri"/>
        <family val="2"/>
        <scheme val="minor"/>
      </rPr>
      <t>Directions:</t>
    </r>
    <r>
      <rPr>
        <sz val="11"/>
        <color theme="1"/>
        <rFont val="Calibri"/>
        <family val="2"/>
        <scheme val="minor"/>
      </rPr>
      <t xml:space="preserve"> 
- Copy Column S on tab 2 and delete duplicates. 
- Go to MIT's Living Wage Calculator and search all of the counties in which your employees work. 
- Transpose the living wage here. We've listed some for you. 
</t>
    </r>
    <r>
      <rPr>
        <b/>
        <sz val="11"/>
        <color theme="1"/>
        <rFont val="Calibri"/>
        <family val="2"/>
        <scheme val="minor"/>
      </rPr>
      <t>https://livingwage.mit.edu/</t>
    </r>
  </si>
  <si>
    <t>Maricopa County, AZ</t>
  </si>
  <si>
    <t>Davidson County, TN</t>
  </si>
  <si>
    <t>Davidson</t>
  </si>
  <si>
    <t>Nashville</t>
  </si>
  <si>
    <t>TN</t>
  </si>
  <si>
    <t>Average of Hourly 
Living Wage</t>
  </si>
  <si>
    <t>Summary</t>
  </si>
  <si>
    <t>8. Other analyses</t>
  </si>
  <si>
    <t>New York County, NY</t>
  </si>
  <si>
    <t>1A,0C as a % of 2A,2C</t>
  </si>
  <si>
    <t>Average of household sizes</t>
  </si>
  <si>
    <t>Total Pre-Tax Pay for Hours Worked During 
the Pay Period</t>
  </si>
  <si>
    <t>Total Hours Worked during the Pay Period</t>
  </si>
  <si>
    <t>Weeks in Pay Period</t>
  </si>
  <si>
    <t>Pay Period End</t>
  </si>
  <si>
    <t>Pay Period Start</t>
  </si>
  <si>
    <t>Hubbard County, MN</t>
  </si>
  <si>
    <t>Harrison County, MS</t>
  </si>
  <si>
    <t>Rankin County, MS</t>
  </si>
  <si>
    <t>Scotts Bluff County, NE</t>
  </si>
  <si>
    <t>Comanche County, OK</t>
  </si>
  <si>
    <t>Greene County, TN</t>
  </si>
  <si>
    <t>Maury County, TN</t>
  </si>
  <si>
    <t>Lawton</t>
  </si>
  <si>
    <t>Comanche</t>
  </si>
  <si>
    <t>OK</t>
  </si>
  <si>
    <t>Denver County, CO</t>
  </si>
  <si>
    <t>Boulder County, CO</t>
  </si>
  <si>
    <t>Timeframe Living Wage Pay</t>
  </si>
  <si>
    <t>Average of Timeframe Living Wage Pay</t>
  </si>
  <si>
    <t>(Note: Grand Total means weighted average here.)</t>
  </si>
  <si>
    <t>Pay by location (pivot table used to created histogram)</t>
  </si>
  <si>
    <t>Determine data categories to include</t>
  </si>
  <si>
    <t>Pull pre-tax pay data</t>
  </si>
  <si>
    <r>
      <rPr>
        <b/>
        <i/>
        <sz val="11"/>
        <color theme="1"/>
        <rFont val="Calibri"/>
        <family val="2"/>
        <scheme val="minor"/>
      </rPr>
      <t>Guidance:</t>
    </r>
    <r>
      <rPr>
        <i/>
        <sz val="11"/>
        <color theme="1"/>
        <rFont val="Calibri"/>
        <family val="2"/>
        <scheme val="minor"/>
      </rPr>
      <t xml:space="preserve"> We recommend using a </t>
    </r>
    <r>
      <rPr>
        <i/>
        <u/>
        <sz val="11"/>
        <color theme="1"/>
        <rFont val="Calibri"/>
        <family val="2"/>
        <scheme val="minor"/>
      </rPr>
      <t>histogram</t>
    </r>
    <r>
      <rPr>
        <i/>
        <sz val="11"/>
        <color theme="1"/>
        <rFont val="Calibri"/>
        <family val="2"/>
        <scheme val="minor"/>
      </rPr>
      <t xml:space="preserve"> to see the distribution. Large employee data sets can be unwieldy; this view of the data will allow you to </t>
    </r>
    <r>
      <rPr>
        <i/>
        <u/>
        <sz val="11"/>
        <color theme="1"/>
        <rFont val="Calibri"/>
        <family val="2"/>
        <scheme val="minor"/>
      </rPr>
      <t>confirm it looks accurate</t>
    </r>
    <r>
      <rPr>
        <i/>
        <sz val="11"/>
        <color theme="1"/>
        <rFont val="Calibri"/>
        <family val="2"/>
        <scheme val="minor"/>
      </rPr>
      <t xml:space="preserve"> and </t>
    </r>
    <r>
      <rPr>
        <i/>
        <u/>
        <sz val="11"/>
        <color theme="1"/>
        <rFont val="Calibri"/>
        <family val="2"/>
        <scheme val="minor"/>
      </rPr>
      <t>see the pay distribution</t>
    </r>
    <r>
      <rPr>
        <i/>
        <sz val="11"/>
        <color theme="1"/>
        <rFont val="Calibri"/>
        <family val="2"/>
        <scheme val="minor"/>
      </rPr>
      <t>.</t>
    </r>
  </si>
  <si>
    <r>
      <rPr>
        <b/>
        <i/>
        <sz val="11"/>
        <color theme="1"/>
        <rFont val="Calibri"/>
        <family val="2"/>
        <scheme val="minor"/>
      </rPr>
      <t xml:space="preserve">Guidance: </t>
    </r>
    <r>
      <rPr>
        <i/>
        <sz val="11"/>
        <color theme="1"/>
        <rFont val="Calibri"/>
        <family val="2"/>
        <scheme val="minor"/>
      </rPr>
      <t xml:space="preserve">With the filters you have selected in steps 1-3, gather the pay data for this employee set. You will need </t>
    </r>
    <r>
      <rPr>
        <i/>
        <u/>
        <sz val="11"/>
        <color theme="1"/>
        <rFont val="Calibri"/>
        <family val="2"/>
        <scheme val="minor"/>
      </rPr>
      <t>each individual's total pre-tax pay during the pay period</t>
    </r>
    <r>
      <rPr>
        <i/>
        <sz val="11"/>
        <color theme="1"/>
        <rFont val="Calibri"/>
        <family val="2"/>
        <scheme val="minor"/>
      </rPr>
      <t xml:space="preserve">. We recommend you also include two other data points for each employee: 1) </t>
    </r>
    <r>
      <rPr>
        <i/>
        <u/>
        <sz val="11"/>
        <color theme="1"/>
        <rFont val="Calibri"/>
        <family val="2"/>
        <scheme val="minor"/>
      </rPr>
      <t>total hours worked during the pay period</t>
    </r>
    <r>
      <rPr>
        <i/>
        <sz val="11"/>
        <color theme="1"/>
        <rFont val="Calibri"/>
        <family val="2"/>
        <scheme val="minor"/>
      </rPr>
      <t xml:space="preserve"> and 2) the </t>
    </r>
    <r>
      <rPr>
        <i/>
        <u/>
        <sz val="11"/>
        <color theme="1"/>
        <rFont val="Calibri"/>
        <family val="2"/>
        <scheme val="minor"/>
      </rPr>
      <t>individual's average hourly wage</t>
    </r>
    <r>
      <rPr>
        <i/>
        <sz val="11"/>
        <color theme="1"/>
        <rFont val="Calibri"/>
        <family val="2"/>
        <scheme val="minor"/>
      </rPr>
      <t>.</t>
    </r>
  </si>
  <si>
    <r>
      <rPr>
        <b/>
        <i/>
        <sz val="11"/>
        <color theme="1"/>
        <rFont val="Calibri"/>
        <family val="2"/>
        <scheme val="minor"/>
      </rPr>
      <t xml:space="preserve">Guidance: </t>
    </r>
    <r>
      <rPr>
        <i/>
        <sz val="11"/>
        <color theme="1"/>
        <rFont val="Calibri"/>
        <family val="2"/>
        <scheme val="minor"/>
      </rPr>
      <t xml:space="preserve">Analyzing pay data by </t>
    </r>
    <r>
      <rPr>
        <i/>
        <u/>
        <sz val="11"/>
        <color theme="1"/>
        <rFont val="Calibri"/>
        <family val="2"/>
        <scheme val="minor"/>
      </rPr>
      <t>role, business unit, gender, race, hire date/tenure</t>
    </r>
    <r>
      <rPr>
        <i/>
        <sz val="11"/>
        <color theme="1"/>
        <rFont val="Calibri"/>
        <family val="2"/>
        <scheme val="minor"/>
      </rPr>
      <t>, and any other relevant data categories can be illuminating so we recommend you include these categories in your data pull. You'll see these cells are "optional" on tab 1-4.</t>
    </r>
  </si>
  <si>
    <r>
      <rPr>
        <b/>
        <i/>
        <sz val="11"/>
        <color theme="1"/>
        <rFont val="Calibri"/>
        <family val="2"/>
        <scheme val="minor"/>
      </rPr>
      <t xml:space="preserve">Guidance: </t>
    </r>
    <r>
      <rPr>
        <i/>
        <sz val="11"/>
        <color theme="1"/>
        <rFont val="Calibri"/>
        <family val="2"/>
        <scheme val="minor"/>
      </rPr>
      <t xml:space="preserve">We recommend looking at all </t>
    </r>
    <r>
      <rPr>
        <i/>
        <u/>
        <sz val="11"/>
        <color theme="1"/>
        <rFont val="Calibri"/>
        <family val="2"/>
        <scheme val="minor"/>
      </rPr>
      <t>full-time hourly employees</t>
    </r>
    <r>
      <rPr>
        <i/>
        <sz val="11"/>
        <color theme="1"/>
        <rFont val="Calibri"/>
        <family val="2"/>
        <scheme val="minor"/>
      </rPr>
      <t>. If managers are paid by the hour, they should be included. 
It is best to limit this to full-time hourly employees, but if most of your employees are part-timers, you can include them too. It's key that all of the employees you include were active employees for the whole time period you've chosen to analyze.</t>
    </r>
  </si>
  <si>
    <r>
      <rPr>
        <b/>
        <i/>
        <sz val="11"/>
        <color theme="1"/>
        <rFont val="Calibri"/>
        <family val="2"/>
        <scheme val="minor"/>
      </rPr>
      <t xml:space="preserve">Guidance: </t>
    </r>
    <r>
      <rPr>
        <i/>
        <sz val="11"/>
        <color theme="1"/>
        <rFont val="Calibri"/>
        <family val="2"/>
        <scheme val="minor"/>
      </rPr>
      <t xml:space="preserve">We recommend looking at an </t>
    </r>
    <r>
      <rPr>
        <i/>
        <u/>
        <sz val="11"/>
        <color theme="1"/>
        <rFont val="Calibri"/>
        <family val="2"/>
        <scheme val="minor"/>
      </rPr>
      <t>entire year of data</t>
    </r>
    <r>
      <rPr>
        <i/>
        <sz val="11"/>
        <color theme="1"/>
        <rFont val="Calibri"/>
        <family val="2"/>
        <scheme val="minor"/>
      </rPr>
      <t>. If including a full year of data would substantially reduce the total number of employees active during the whole period, choose a representative month or quarter.</t>
    </r>
  </si>
  <si>
    <r>
      <rPr>
        <b/>
        <i/>
        <sz val="11"/>
        <color theme="1"/>
        <rFont val="Calibri"/>
        <family val="2"/>
        <scheme val="minor"/>
      </rPr>
      <t xml:space="preserve">Guidance: </t>
    </r>
    <r>
      <rPr>
        <i/>
        <sz val="11"/>
        <color theme="1"/>
        <rFont val="Calibri"/>
        <family val="2"/>
        <scheme val="minor"/>
      </rPr>
      <t xml:space="preserve">With the data you have collected, you can </t>
    </r>
    <r>
      <rPr>
        <i/>
        <u/>
        <sz val="11"/>
        <color theme="1"/>
        <rFont val="Calibri"/>
        <family val="2"/>
        <scheme val="minor"/>
      </rPr>
      <t>create additional analyses, such as pay by title, tenure, gender, race, etc.</t>
    </r>
    <r>
      <rPr>
        <i/>
        <sz val="11"/>
        <color theme="1"/>
        <rFont val="Calibri"/>
        <family val="2"/>
        <scheme val="minor"/>
      </rPr>
      <t xml:space="preserve"> We also recommend looking at </t>
    </r>
    <r>
      <rPr>
        <i/>
        <u/>
        <sz val="11"/>
        <color theme="1"/>
        <rFont val="Calibri"/>
        <family val="2"/>
        <scheme val="minor"/>
      </rPr>
      <t>hours distribution</t>
    </r>
    <r>
      <rPr>
        <i/>
        <sz val="11"/>
        <color theme="1"/>
        <rFont val="Calibri"/>
        <family val="2"/>
        <scheme val="minor"/>
      </rPr>
      <t>. You can see some examples on tab 8 in the sample template.</t>
    </r>
  </si>
  <si>
    <r>
      <rPr>
        <b/>
        <sz val="11"/>
        <color theme="1"/>
        <rFont val="Calibri"/>
        <family val="2"/>
        <scheme val="minor"/>
      </rPr>
      <t xml:space="preserve">Guidance: </t>
    </r>
    <r>
      <rPr>
        <sz val="11"/>
        <color theme="1"/>
        <rFont val="Calibri"/>
        <family val="2"/>
        <scheme val="minor"/>
      </rPr>
      <t xml:space="preserve">To recap this exercise to your team, refer to some of the analysis summary points, such as </t>
    </r>
    <r>
      <rPr>
        <u/>
        <sz val="11"/>
        <color theme="1"/>
        <rFont val="Calibri"/>
        <family val="2"/>
        <scheme val="minor"/>
      </rPr>
      <t>x% of employees make a living wage</t>
    </r>
    <r>
      <rPr>
        <sz val="11"/>
        <color theme="1"/>
        <rFont val="Calibri"/>
        <family val="2"/>
        <scheme val="minor"/>
      </rPr>
      <t>.</t>
    </r>
  </si>
  <si>
    <r>
      <rPr>
        <b/>
        <i/>
        <sz val="11"/>
        <color theme="1"/>
        <rFont val="Calibri"/>
        <family val="2"/>
        <scheme val="minor"/>
      </rPr>
      <t>Guidance:</t>
    </r>
    <r>
      <rPr>
        <i/>
        <sz val="11"/>
        <color theme="1"/>
        <rFont val="Calibri"/>
        <family val="2"/>
        <scheme val="minor"/>
      </rPr>
      <t xml:space="preserve"> The MIT Living Wage Calculator offers the hourly living wage required to support a household based on location; you can </t>
    </r>
    <r>
      <rPr>
        <i/>
        <u/>
        <sz val="11"/>
        <color theme="1"/>
        <rFont val="Calibri"/>
        <family val="2"/>
        <scheme val="minor"/>
      </rPr>
      <t>choose this data at the state, MSA, or county level</t>
    </r>
    <r>
      <rPr>
        <i/>
        <sz val="11"/>
        <color theme="1"/>
        <rFont val="Calibri"/>
        <family val="2"/>
        <scheme val="minor"/>
      </rPr>
      <t xml:space="preserve">. We recommend choosing the county. (Learn about the available living wage resources and why we choose MIT's.)
It also requires you to select the household size. For your analysis, you can </t>
    </r>
    <r>
      <rPr>
        <i/>
        <u/>
        <sz val="11"/>
        <color theme="1"/>
        <rFont val="Calibri"/>
        <family val="2"/>
        <scheme val="minor"/>
      </rPr>
      <t>choose a specific household size or create a proxy</t>
    </r>
    <r>
      <rPr>
        <i/>
        <sz val="11"/>
        <color theme="1"/>
        <rFont val="Calibri"/>
        <family val="2"/>
        <scheme val="minor"/>
      </rPr>
      <t xml:space="preserve"> based on your average employee’s household size. Many companies don't know the average employee's household size: We’ve used a proxy of 1.4x in this template, which other organizations use. See more guidance on the household size selection and proxy here: https://goodjobsinstitute.org/living-wage-methodology/</t>
    </r>
  </si>
  <si>
    <r>
      <rPr>
        <b/>
        <i/>
        <sz val="11"/>
        <color theme="1"/>
        <rFont val="Calibri"/>
        <family val="2"/>
        <scheme val="minor"/>
      </rPr>
      <t>Guidance:</t>
    </r>
    <r>
      <rPr>
        <i/>
        <sz val="11"/>
        <color theme="1"/>
        <rFont val="Calibri"/>
        <family val="2"/>
        <scheme val="minor"/>
      </rPr>
      <t xml:space="preserve"> Once you have gathered the living wage data, you need to do some analysis to answer </t>
    </r>
    <r>
      <rPr>
        <i/>
        <u/>
        <sz val="11"/>
        <color theme="1"/>
        <rFont val="Calibri"/>
        <family val="2"/>
        <scheme val="minor"/>
      </rPr>
      <t>How many / what % of your full-time hourly employees make a living wage?</t>
    </r>
    <r>
      <rPr>
        <i/>
        <sz val="11"/>
        <color theme="1"/>
        <rFont val="Calibri"/>
        <family val="2"/>
        <scheme val="minor"/>
      </rPr>
      <t xml:space="preserve">
Because the living wage only covers very basic expenses, you can also expand the range to understand the true financial precarity of your staff by answering How many of your full-time hourly employees make between 100-115% of the living wage ?
Tab 7 in the sample template shows the columns needed to do the living wage analysis. One important step is converting the hourly living wage to the living way pay for the amount of time you've selected. The living wage is calculated based on one year (40 hours of work a week for 52 weeks).</t>
    </r>
  </si>
  <si>
    <t xml:space="preserve">In this template, using sample data, we'll demonstrate how your company can conduct a pay analysis for all of your hourly employees. This analysis style offers a lot of optionality. 
For example, you can determine whether you would like to analyze the data at a monthly or annual level. For companies with high turnover, choosing a shorter period of time will enable you to see a larger data set. </t>
  </si>
  <si>
    <t>Proxy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</si>
</sst>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164" formatCode="&quot;$&quot;#,##0.00"/>
    <numFmt numFmtId="165" formatCode="&quot;$&quot;#,##0"/>
    <numFmt numFmtId="166" formatCode="_(&quot;$&quot;* #,##0_);_(&quot;$&quot;* \(#,##0\);_(&quot;$&quot;* &quot;-&quot;??_);_(@_)"/>
    <numFmt numFmtId="167" formatCode="0.0%"/>
  </numFmts>
  <fonts count="42" x14ac:knownFonts="1">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i/>
      <sz val="11"/>
      <name val="Calibri"/>
      <family val="2"/>
      <scheme val="minor"/>
    </font>
    <font>
      <b/>
      <i/>
      <sz val="10"/>
      <name val="Calibri"/>
      <family val="2"/>
      <scheme val="minor"/>
    </font>
    <font>
      <b/>
      <sz val="11"/>
      <color rgb="FFC00000"/>
      <name val="Calibri"/>
      <family val="2"/>
      <scheme val="minor"/>
    </font>
    <font>
      <sz val="8"/>
      <name val="Calibri"/>
      <family val="2"/>
      <scheme val="minor"/>
    </font>
    <font>
      <sz val="14"/>
      <name val="Calibri"/>
      <family val="2"/>
      <scheme val="minor"/>
    </font>
    <font>
      <b/>
      <sz val="14"/>
      <name val="Calibri"/>
      <family val="2"/>
      <scheme val="minor"/>
    </font>
    <font>
      <b/>
      <sz val="14"/>
      <color theme="0"/>
      <name val="Calibri"/>
      <family val="2"/>
      <scheme val="minor"/>
    </font>
    <font>
      <b/>
      <sz val="11"/>
      <color theme="4"/>
      <name val="Calibri"/>
      <family val="2"/>
      <scheme val="minor"/>
    </font>
    <font>
      <b/>
      <sz val="10"/>
      <name val="Calibri"/>
      <family val="2"/>
      <scheme val="minor"/>
    </font>
    <font>
      <b/>
      <sz val="10"/>
      <color theme="0"/>
      <name val="Calibri"/>
      <family val="2"/>
      <scheme val="minor"/>
    </font>
    <font>
      <b/>
      <i/>
      <u/>
      <sz val="10"/>
      <name val="Calibri"/>
      <family val="2"/>
      <scheme val="minor"/>
    </font>
    <font>
      <sz val="10"/>
      <color theme="1"/>
      <name val="Calibri"/>
      <family val="2"/>
      <scheme val="minor"/>
    </font>
    <font>
      <b/>
      <sz val="10"/>
      <color theme="1"/>
      <name val="Calibri"/>
      <family val="2"/>
      <scheme val="minor"/>
    </font>
    <font>
      <b/>
      <sz val="10"/>
      <color rgb="FFFFFFFF"/>
      <name val="Calibri"/>
      <family val="2"/>
      <scheme val="minor"/>
    </font>
    <font>
      <sz val="10"/>
      <color rgb="FFFFFFFF"/>
      <name val="Calibri"/>
      <family val="2"/>
      <scheme val="minor"/>
    </font>
    <font>
      <b/>
      <sz val="10"/>
      <color rgb="FF32474F"/>
      <name val="Calibri"/>
      <family val="2"/>
      <scheme val="minor"/>
    </font>
    <font>
      <sz val="10"/>
      <color rgb="FF33665C"/>
      <name val="Calibri"/>
      <family val="2"/>
      <scheme val="minor"/>
    </font>
    <font>
      <sz val="10"/>
      <color rgb="FF32474F"/>
      <name val="Calibri"/>
      <family val="2"/>
      <scheme val="minor"/>
    </font>
    <font>
      <b/>
      <i/>
      <sz val="14"/>
      <name val="Calibri"/>
      <family val="2"/>
      <scheme val="minor"/>
    </font>
    <font>
      <b/>
      <u/>
      <sz val="11"/>
      <color theme="4"/>
      <name val="Calibri"/>
      <family val="2"/>
      <scheme val="minor"/>
    </font>
    <font>
      <i/>
      <u/>
      <sz val="10"/>
      <color theme="1"/>
      <name val="Calibri"/>
      <family val="2"/>
      <scheme val="minor"/>
    </font>
    <font>
      <sz val="12"/>
      <color theme="1"/>
      <name val="Calibri"/>
      <family val="2"/>
      <scheme val="minor"/>
    </font>
    <font>
      <b/>
      <sz val="12"/>
      <color theme="1"/>
      <name val="Calibri"/>
      <family val="2"/>
      <scheme val="minor"/>
    </font>
    <font>
      <i/>
      <sz val="11"/>
      <color theme="4"/>
      <name val="Calibri"/>
      <family val="2"/>
      <scheme val="minor"/>
    </font>
    <font>
      <i/>
      <sz val="11"/>
      <color theme="1"/>
      <name val="Calibri"/>
      <family val="2"/>
      <scheme val="minor"/>
    </font>
    <font>
      <sz val="16"/>
      <color rgb="FFC00000"/>
      <name val="Calibri"/>
      <family val="2"/>
      <scheme val="minor"/>
    </font>
    <font>
      <sz val="11"/>
      <color theme="1"/>
      <name val="Calibri Light"/>
      <family val="2"/>
      <scheme val="major"/>
    </font>
    <font>
      <b/>
      <i/>
      <sz val="11"/>
      <color theme="1"/>
      <name val="Calibri"/>
      <family val="2"/>
      <scheme val="minor"/>
    </font>
    <font>
      <sz val="11"/>
      <color rgb="FFC00000"/>
      <name val="Calibri"/>
      <family val="2"/>
      <scheme val="minor"/>
    </font>
    <font>
      <i/>
      <u/>
      <sz val="11"/>
      <color theme="1"/>
      <name val="Calibri"/>
      <family val="2"/>
      <scheme val="minor"/>
    </font>
    <font>
      <b/>
      <sz val="16"/>
      <color rgb="FFC00000"/>
      <name val="Calibri"/>
      <family val="2"/>
      <scheme val="minor"/>
    </font>
    <font>
      <b/>
      <sz val="11"/>
      <color theme="1"/>
      <name val="Symbol"/>
      <family val="1"/>
      <charset val="2"/>
    </font>
    <font>
      <u/>
      <sz val="11"/>
      <color theme="1"/>
      <name val="Calibri"/>
      <family val="2"/>
      <scheme val="minor"/>
    </font>
    <font>
      <b/>
      <sz val="10"/>
      <color theme="4"/>
      <name val="Calibri"/>
      <family val="2"/>
      <scheme val="minor"/>
    </font>
    <font>
      <i/>
      <sz val="11"/>
      <color theme="6"/>
      <name val="Calibri"/>
      <family val="2"/>
      <scheme val="minor"/>
    </font>
    <font>
      <b/>
      <i/>
      <sz val="11"/>
      <color theme="6"/>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rgb="FFFFFF00"/>
        <bgColor indexed="64"/>
      </patternFill>
    </fill>
    <fill>
      <patternFill patternType="solid">
        <fgColor theme="1"/>
        <bgColor indexed="64"/>
      </patternFill>
    </fill>
    <fill>
      <patternFill patternType="solid">
        <fgColor theme="6" tint="0.59999389629810485"/>
        <bgColor indexed="64"/>
      </patternFill>
    </fill>
    <fill>
      <patternFill patternType="solid">
        <fgColor rgb="FFC00000"/>
        <bgColor indexed="64"/>
      </patternFill>
    </fill>
    <fill>
      <patternFill patternType="solid">
        <fgColor rgb="FFF2F3F4"/>
        <bgColor indexed="64"/>
      </patternFill>
    </fill>
    <fill>
      <patternFill patternType="solid">
        <fgColor rgb="FF32474F"/>
        <bgColor indexed="64"/>
      </patternFill>
    </fill>
    <fill>
      <patternFill patternType="solid">
        <fgColor rgb="FF33665C"/>
        <bgColor indexed="64"/>
      </patternFill>
    </fill>
    <fill>
      <patternFill patternType="solid">
        <fgColor rgb="FF497936"/>
        <bgColor indexed="64"/>
      </patternFill>
    </fill>
    <fill>
      <patternFill patternType="solid">
        <fgColor rgb="FFF9F9F9"/>
        <bgColor indexed="64"/>
      </patternFill>
    </fill>
    <fill>
      <patternFill patternType="solid">
        <fgColor theme="5" tint="0.59999389629810485"/>
        <bgColor indexed="64"/>
      </patternFill>
    </fill>
    <fill>
      <patternFill patternType="solid">
        <fgColor theme="6"/>
        <bgColor indexed="64"/>
      </patternFill>
    </fill>
    <fill>
      <patternFill patternType="solid">
        <fgColor theme="9" tint="0.79998168889431442"/>
        <bgColor indexed="64"/>
      </patternFill>
    </fill>
  </fills>
  <borders count="37">
    <border>
      <left/>
      <right/>
      <top/>
      <bottom/>
      <diagonal/>
    </border>
    <border>
      <left/>
      <right/>
      <top/>
      <bottom style="thin">
        <color indexed="64"/>
      </bottom>
      <diagonal/>
    </border>
    <border>
      <left style="medium">
        <color theme="2"/>
      </left>
      <right style="medium">
        <color theme="2"/>
      </right>
      <top style="medium">
        <color theme="2"/>
      </top>
      <bottom style="medium">
        <color theme="2"/>
      </bottom>
      <diagonal/>
    </border>
    <border>
      <left style="medium">
        <color theme="2"/>
      </left>
      <right/>
      <top style="medium">
        <color theme="2"/>
      </top>
      <bottom style="medium">
        <color theme="2"/>
      </bottom>
      <diagonal/>
    </border>
    <border>
      <left/>
      <right/>
      <top style="medium">
        <color theme="2"/>
      </top>
      <bottom style="medium">
        <color theme="2"/>
      </bottom>
      <diagonal/>
    </border>
    <border>
      <left/>
      <right style="medium">
        <color theme="2"/>
      </right>
      <top style="medium">
        <color theme="2"/>
      </top>
      <bottom style="medium">
        <color theme="2"/>
      </bottom>
      <diagonal/>
    </border>
    <border>
      <left/>
      <right/>
      <top/>
      <bottom style="medium">
        <color rgb="FFCBD1D3"/>
      </bottom>
      <diagonal/>
    </border>
    <border>
      <left style="medium">
        <color rgb="FFCBD1D3"/>
      </left>
      <right style="medium">
        <color rgb="FFCBD1D3"/>
      </right>
      <top style="medium">
        <color rgb="FFCBD1D3"/>
      </top>
      <bottom/>
      <diagonal/>
    </border>
    <border>
      <left/>
      <right/>
      <top style="thick">
        <color theme="6" tint="0.39994506668294322"/>
      </top>
      <bottom style="thick">
        <color theme="6" tint="0.39994506668294322"/>
      </bottom>
      <diagonal/>
    </border>
    <border>
      <left/>
      <right/>
      <top style="thick">
        <color theme="6" tint="0.39994506668294322"/>
      </top>
      <bottom/>
      <diagonal/>
    </border>
    <border>
      <left/>
      <right/>
      <top/>
      <bottom style="medium">
        <color theme="6"/>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right/>
      <top/>
      <bottom style="thin">
        <color rgb="FFC00000"/>
      </bottom>
      <diagonal/>
    </border>
    <border>
      <left style="medium">
        <color theme="0" tint="-0.14999847407452621"/>
      </left>
      <right/>
      <top style="medium">
        <color theme="0" tint="-0.14999847407452621"/>
      </top>
      <bottom/>
      <diagonal/>
    </border>
    <border>
      <left/>
      <right/>
      <top style="medium">
        <color theme="0" tint="-0.14999847407452621"/>
      </top>
      <bottom/>
      <diagonal/>
    </border>
    <border>
      <left/>
      <right style="medium">
        <color theme="0" tint="-0.14999847407452621"/>
      </right>
      <top style="medium">
        <color theme="0" tint="-0.14999847407452621"/>
      </top>
      <bottom/>
      <diagonal/>
    </border>
    <border>
      <left style="medium">
        <color theme="0" tint="-0.14999847407452621"/>
      </left>
      <right/>
      <top/>
      <bottom style="medium">
        <color theme="0" tint="-0.14999847407452621"/>
      </bottom>
      <diagonal/>
    </border>
    <border>
      <left/>
      <right/>
      <top/>
      <bottom style="medium">
        <color theme="0" tint="-0.14999847407452621"/>
      </bottom>
      <diagonal/>
    </border>
    <border>
      <left/>
      <right style="medium">
        <color theme="0" tint="-0.14999847407452621"/>
      </right>
      <top/>
      <bottom style="medium">
        <color theme="0" tint="-0.14999847407452621"/>
      </bottom>
      <diagonal/>
    </border>
    <border>
      <left/>
      <right/>
      <top/>
      <bottom style="thin">
        <color theme="0" tint="-0.14999847407452621"/>
      </bottom>
      <diagonal/>
    </border>
    <border>
      <left style="medium">
        <color theme="0" tint="-0.14999847407452621"/>
      </left>
      <right/>
      <top/>
      <bottom/>
      <diagonal/>
    </border>
    <border>
      <left/>
      <right style="medium">
        <color theme="0" tint="-0.14999847407452621"/>
      </right>
      <top/>
      <bottom/>
      <diagonal/>
    </border>
    <border>
      <left style="medium">
        <color theme="0" tint="-0.14999847407452621"/>
      </left>
      <right style="medium">
        <color theme="0" tint="-0.14999847407452621"/>
      </right>
      <top style="medium">
        <color theme="0" tint="-0.14999847407452621"/>
      </top>
      <bottom style="medium">
        <color theme="0" tint="-0.14999847407452621"/>
      </bottom>
      <diagonal/>
    </border>
    <border>
      <left style="medium">
        <color theme="0" tint="-0.14999847407452621"/>
      </left>
      <right style="medium">
        <color theme="0" tint="-0.14999847407452621"/>
      </right>
      <top style="medium">
        <color theme="0" tint="-0.14999847407452621"/>
      </top>
      <bottom/>
      <diagonal/>
    </border>
    <border>
      <left style="medium">
        <color theme="0" tint="-0.14999847407452621"/>
      </left>
      <right style="medium">
        <color theme="0" tint="-0.14999847407452621"/>
      </right>
      <top/>
      <bottom/>
      <diagonal/>
    </border>
    <border>
      <left style="medium">
        <color theme="0" tint="-0.14999847407452621"/>
      </left>
      <right style="medium">
        <color theme="0" tint="-0.14999847407452621"/>
      </right>
      <top/>
      <bottom style="medium">
        <color theme="0" tint="-0.14999847407452621"/>
      </bottom>
      <diagonal/>
    </border>
    <border>
      <left style="medium">
        <color theme="0" tint="-0.14999847407452621"/>
      </left>
      <right/>
      <top style="medium">
        <color theme="0" tint="-0.14999847407452621"/>
      </top>
      <bottom style="medium">
        <color theme="0" tint="-0.14999847407452621"/>
      </bottom>
      <diagonal/>
    </border>
    <border>
      <left/>
      <right style="medium">
        <color theme="0" tint="-0.14999847407452621"/>
      </right>
      <top style="medium">
        <color theme="0" tint="-0.14999847407452621"/>
      </top>
      <bottom style="medium">
        <color theme="0" tint="-0.14999847407452621"/>
      </bottom>
      <diagonal/>
    </border>
    <border>
      <left style="medium">
        <color rgb="FFC00000"/>
      </left>
      <right style="medium">
        <color rgb="FFC00000"/>
      </right>
      <top style="medium">
        <color rgb="FFC00000"/>
      </top>
      <bottom/>
      <diagonal/>
    </border>
    <border>
      <left style="medium">
        <color rgb="FFC00000"/>
      </left>
      <right style="medium">
        <color rgb="FFC00000"/>
      </right>
      <top/>
      <bottom style="medium">
        <color rgb="FFC00000"/>
      </bottom>
      <diagonal/>
    </border>
  </borders>
  <cellStyleXfs count="4">
    <xf numFmtId="0" fontId="0" fillId="0" borderId="0"/>
    <xf numFmtId="0" fontId="2" fillId="0" borderId="0"/>
    <xf numFmtId="44" fontId="1" fillId="0" borderId="0" applyFont="0" applyFill="0" applyBorder="0" applyAlignment="0" applyProtection="0"/>
    <xf numFmtId="9" fontId="1" fillId="0" borderId="0" applyFont="0" applyFill="0" applyBorder="0" applyAlignment="0" applyProtection="0"/>
  </cellStyleXfs>
  <cellXfs count="262">
    <xf numFmtId="0" fontId="0" fillId="0" borderId="0" xfId="0"/>
    <xf numFmtId="0" fontId="3" fillId="0" borderId="0" xfId="0" applyFont="1"/>
    <xf numFmtId="0" fontId="5" fillId="0" borderId="0" xfId="0" applyFont="1" applyAlignment="1">
      <alignment horizontal="center"/>
    </xf>
    <xf numFmtId="0" fontId="5" fillId="0" borderId="0" xfId="0" applyFont="1"/>
    <xf numFmtId="0" fontId="5" fillId="0" borderId="0" xfId="1" applyFont="1" applyAlignment="1">
      <alignment horizontal="center" wrapText="1"/>
    </xf>
    <xf numFmtId="0" fontId="5" fillId="0" borderId="0" xfId="0" applyFont="1" applyFill="1"/>
    <xf numFmtId="0" fontId="5" fillId="0" borderId="0" xfId="0" applyFont="1" applyFill="1" applyAlignment="1">
      <alignment horizontal="center"/>
    </xf>
    <xf numFmtId="14" fontId="5" fillId="0" borderId="0" xfId="0" applyNumberFormat="1" applyFont="1" applyFill="1" applyAlignment="1">
      <alignment horizontal="center"/>
    </xf>
    <xf numFmtId="14" fontId="6" fillId="0" borderId="0" xfId="0" applyNumberFormat="1" applyFont="1" applyFill="1" applyAlignment="1">
      <alignment horizontal="center"/>
    </xf>
    <xf numFmtId="0" fontId="6" fillId="0" borderId="0" xfId="0" applyFont="1" applyFill="1" applyAlignment="1">
      <alignment horizontal="center"/>
    </xf>
    <xf numFmtId="0" fontId="5" fillId="0" borderId="0" xfId="0" applyFont="1" applyFill="1" applyAlignment="1">
      <alignment horizontal="left"/>
    </xf>
    <xf numFmtId="0" fontId="5" fillId="0" borderId="0" xfId="0" applyFont="1" applyAlignment="1">
      <alignment horizontal="left"/>
    </xf>
    <xf numFmtId="0" fontId="4" fillId="3" borderId="0" xfId="1" applyFont="1" applyFill="1" applyAlignment="1">
      <alignment horizontal="center" vertical="center" wrapText="1"/>
    </xf>
    <xf numFmtId="164" fontId="4" fillId="0" borderId="0" xfId="0" applyNumberFormat="1" applyFont="1" applyFill="1" applyAlignment="1">
      <alignment horizontal="center"/>
    </xf>
    <xf numFmtId="165" fontId="4" fillId="0" borderId="0" xfId="0" applyNumberFormat="1" applyFont="1" applyFill="1" applyAlignment="1">
      <alignment horizontal="center"/>
    </xf>
    <xf numFmtId="0" fontId="8" fillId="0" borderId="0" xfId="0" applyFont="1" applyFill="1"/>
    <xf numFmtId="2" fontId="7" fillId="0" borderId="0" xfId="0" applyNumberFormat="1" applyFont="1" applyFill="1"/>
    <xf numFmtId="2" fontId="5" fillId="0" borderId="0" xfId="0" applyNumberFormat="1" applyFont="1" applyAlignment="1">
      <alignment horizontal="center"/>
    </xf>
    <xf numFmtId="1" fontId="5" fillId="0" borderId="0" xfId="0" applyNumberFormat="1" applyFont="1" applyFill="1" applyAlignment="1">
      <alignment horizontal="center"/>
    </xf>
    <xf numFmtId="6" fontId="5" fillId="0" borderId="0" xfId="0" applyNumberFormat="1" applyFont="1" applyFill="1" applyAlignment="1">
      <alignment horizontal="center"/>
    </xf>
    <xf numFmtId="8" fontId="5" fillId="0" borderId="0" xfId="0" applyNumberFormat="1" applyFont="1" applyFill="1" applyAlignment="1">
      <alignment horizontal="center"/>
    </xf>
    <xf numFmtId="0" fontId="4" fillId="5" borderId="0" xfId="1" applyFont="1" applyFill="1" applyAlignment="1">
      <alignment horizontal="center" vertical="center" wrapText="1"/>
    </xf>
    <xf numFmtId="0" fontId="5" fillId="0" borderId="0" xfId="0" applyFont="1" applyBorder="1"/>
    <xf numFmtId="0" fontId="5" fillId="0" borderId="0" xfId="0" applyFont="1" applyFill="1" applyBorder="1"/>
    <xf numFmtId="0" fontId="5" fillId="5" borderId="0" xfId="0" applyFont="1" applyFill="1" applyBorder="1"/>
    <xf numFmtId="0" fontId="5" fillId="3" borderId="0" xfId="0" applyFont="1" applyFill="1" applyBorder="1"/>
    <xf numFmtId="0" fontId="13" fillId="0" borderId="2" xfId="0" applyFont="1" applyFill="1" applyBorder="1" applyAlignment="1">
      <alignment horizontal="center"/>
    </xf>
    <xf numFmtId="165" fontId="13" fillId="0" borderId="2" xfId="0" applyNumberFormat="1" applyFont="1" applyFill="1" applyBorder="1" applyAlignment="1">
      <alignment horizontal="center"/>
    </xf>
    <xf numFmtId="164" fontId="13" fillId="0" borderId="2" xfId="0" applyNumberFormat="1" applyFont="1" applyFill="1" applyBorder="1" applyAlignment="1">
      <alignment horizontal="center"/>
    </xf>
    <xf numFmtId="0" fontId="5" fillId="7" borderId="0" xfId="0" applyFont="1" applyFill="1" applyBorder="1"/>
    <xf numFmtId="2" fontId="15" fillId="8" borderId="1" xfId="0" applyNumberFormat="1" applyFont="1" applyFill="1" applyBorder="1"/>
    <xf numFmtId="2" fontId="14" fillId="0" borderId="1" xfId="0" applyNumberFormat="1" applyFont="1" applyFill="1" applyBorder="1"/>
    <xf numFmtId="0" fontId="5" fillId="0" borderId="1" xfId="0" applyFont="1" applyFill="1" applyBorder="1"/>
    <xf numFmtId="2" fontId="5" fillId="2" borderId="0" xfId="0" applyNumberFormat="1" applyFont="1" applyFill="1"/>
    <xf numFmtId="0" fontId="17" fillId="0" borderId="0" xfId="0" applyFont="1" applyAlignment="1">
      <alignment horizontal="center"/>
    </xf>
    <xf numFmtId="0" fontId="17" fillId="0" borderId="0" xfId="0" applyFont="1"/>
    <xf numFmtId="0" fontId="17" fillId="0" borderId="0" xfId="0" applyFont="1" applyAlignment="1">
      <alignment horizontal="left"/>
    </xf>
    <xf numFmtId="0" fontId="18" fillId="0" borderId="0" xfId="0" applyFont="1" applyAlignment="1">
      <alignment horizontal="center" wrapText="1"/>
    </xf>
    <xf numFmtId="0" fontId="21" fillId="9" borderId="7" xfId="0" applyFont="1" applyFill="1" applyBorder="1" applyAlignment="1">
      <alignment horizontal="center" vertical="center" wrapText="1"/>
    </xf>
    <xf numFmtId="0" fontId="21" fillId="13" borderId="7" xfId="0" applyFont="1" applyFill="1" applyBorder="1" applyAlignment="1">
      <alignment horizontal="center" vertical="center" wrapText="1"/>
    </xf>
    <xf numFmtId="0" fontId="17" fillId="0" borderId="0" xfId="0" applyFont="1" applyAlignment="1">
      <alignment wrapText="1"/>
    </xf>
    <xf numFmtId="0" fontId="22" fillId="0" borderId="8" xfId="0" applyFont="1" applyBorder="1" applyAlignment="1">
      <alignment horizontal="left"/>
    </xf>
    <xf numFmtId="0" fontId="21" fillId="13" borderId="8" xfId="0" applyFont="1" applyFill="1" applyBorder="1" applyAlignment="1">
      <alignment horizontal="center" vertical="center" wrapText="1"/>
    </xf>
    <xf numFmtId="8" fontId="23" fillId="13" borderId="8" xfId="0" applyNumberFormat="1" applyFont="1" applyFill="1" applyBorder="1" applyAlignment="1">
      <alignment horizontal="center" vertical="center" wrapText="1"/>
    </xf>
    <xf numFmtId="164" fontId="21" fillId="14" borderId="8" xfId="0" applyNumberFormat="1" applyFont="1" applyFill="1" applyBorder="1" applyAlignment="1">
      <alignment horizontal="center" vertical="center" wrapText="1"/>
    </xf>
    <xf numFmtId="8" fontId="23" fillId="13" borderId="9" xfId="0" applyNumberFormat="1" applyFont="1" applyFill="1" applyBorder="1" applyAlignment="1">
      <alignment horizontal="center" vertical="center" wrapText="1"/>
    </xf>
    <xf numFmtId="0" fontId="5" fillId="0" borderId="0" xfId="0" applyFont="1" applyBorder="1" applyAlignment="1">
      <alignment horizontal="center"/>
    </xf>
    <xf numFmtId="0" fontId="12" fillId="6" borderId="4" xfId="0" applyFont="1" applyFill="1" applyBorder="1" applyAlignment="1">
      <alignment horizontal="center"/>
    </xf>
    <xf numFmtId="0" fontId="10" fillId="0" borderId="0" xfId="0" applyFont="1" applyFill="1" applyBorder="1" applyAlignment="1">
      <alignment horizontal="left" vertical="top" wrapText="1"/>
    </xf>
    <xf numFmtId="2" fontId="4" fillId="5" borderId="0" xfId="1" applyNumberFormat="1" applyFont="1" applyFill="1" applyAlignment="1">
      <alignment horizontal="center" vertical="center" wrapText="1"/>
    </xf>
    <xf numFmtId="0" fontId="13" fillId="0" borderId="2" xfId="0" applyFont="1" applyFill="1" applyBorder="1" applyAlignment="1">
      <alignment horizontal="center" vertical="center" wrapText="1"/>
    </xf>
    <xf numFmtId="0" fontId="11" fillId="0" borderId="0" xfId="0" applyFont="1" applyBorder="1"/>
    <xf numFmtId="0" fontId="6" fillId="0" borderId="0" xfId="0" applyFont="1" applyFill="1" applyBorder="1" applyAlignment="1">
      <alignment horizontal="center"/>
    </xf>
    <xf numFmtId="0" fontId="5" fillId="0" borderId="0" xfId="0" applyFont="1" applyBorder="1" applyAlignment="1">
      <alignment horizontal="left"/>
    </xf>
    <xf numFmtId="0" fontId="5" fillId="0" borderId="0" xfId="0" applyFont="1" applyFill="1" applyBorder="1" applyAlignment="1">
      <alignment horizontal="left"/>
    </xf>
    <xf numFmtId="0" fontId="5" fillId="0" borderId="0" xfId="0" applyFont="1" applyBorder="1" applyAlignment="1"/>
    <xf numFmtId="0" fontId="5" fillId="0" borderId="0" xfId="0" applyFont="1" applyFill="1" applyBorder="1" applyAlignment="1"/>
    <xf numFmtId="0" fontId="4" fillId="0" borderId="10" xfId="0" applyFont="1" applyBorder="1" applyAlignment="1">
      <alignment horizontal="left"/>
    </xf>
    <xf numFmtId="0" fontId="26" fillId="0" borderId="0" xfId="0" applyFont="1" applyFill="1" applyAlignment="1">
      <alignment horizontal="center"/>
    </xf>
    <xf numFmtId="164" fontId="13" fillId="0" borderId="2" xfId="0" applyNumberFormat="1" applyFont="1" applyFill="1" applyBorder="1" applyAlignment="1">
      <alignment horizontal="center" vertical="center" wrapText="1"/>
    </xf>
    <xf numFmtId="165" fontId="13" fillId="0" borderId="2" xfId="0" applyNumberFormat="1" applyFont="1" applyFill="1" applyBorder="1" applyAlignment="1">
      <alignment horizontal="center" vertical="center" wrapText="1"/>
    </xf>
    <xf numFmtId="14" fontId="13" fillId="0" borderId="2" xfId="0" applyNumberFormat="1" applyFont="1" applyFill="1" applyBorder="1" applyAlignment="1">
      <alignment horizontal="center" vertical="center" wrapText="1"/>
    </xf>
    <xf numFmtId="2" fontId="7" fillId="0" borderId="0" xfId="0" applyNumberFormat="1" applyFont="1" applyFill="1" applyBorder="1"/>
    <xf numFmtId="2" fontId="4" fillId="0" borderId="0"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165" fontId="4" fillId="0" borderId="0" xfId="0" applyNumberFormat="1" applyFont="1" applyFill="1" applyBorder="1" applyAlignment="1">
      <alignment horizontal="center" vertical="center"/>
    </xf>
    <xf numFmtId="0" fontId="0" fillId="0" borderId="0" xfId="0" applyAlignment="1">
      <alignment horizontal="center" vertical="center"/>
    </xf>
    <xf numFmtId="167" fontId="4" fillId="0" borderId="0" xfId="3" applyNumberFormat="1" applyFont="1" applyFill="1" applyAlignment="1">
      <alignment horizontal="center" vertical="center"/>
    </xf>
    <xf numFmtId="0" fontId="27" fillId="0" borderId="0" xfId="0" applyFont="1"/>
    <xf numFmtId="0" fontId="27" fillId="0" borderId="0" xfId="0" applyFont="1" applyBorder="1"/>
    <xf numFmtId="0" fontId="0" fillId="7" borderId="0" xfId="0" applyFill="1"/>
    <xf numFmtId="0" fontId="0" fillId="0" borderId="0" xfId="0" applyFill="1"/>
    <xf numFmtId="0" fontId="6" fillId="0" borderId="0" xfId="0" applyFont="1" applyFill="1"/>
    <xf numFmtId="9" fontId="29" fillId="0" borderId="0" xfId="0" applyNumberFormat="1" applyFont="1" applyFill="1"/>
    <xf numFmtId="2" fontId="6" fillId="0" borderId="0" xfId="0" applyNumberFormat="1" applyFont="1" applyFill="1"/>
    <xf numFmtId="2" fontId="15" fillId="8" borderId="1" xfId="0" applyNumberFormat="1" applyFont="1" applyFill="1" applyBorder="1" applyAlignment="1">
      <alignment horizontal="center"/>
    </xf>
    <xf numFmtId="2" fontId="28" fillId="0" borderId="11" xfId="0" applyNumberFormat="1" applyFont="1" applyBorder="1"/>
    <xf numFmtId="0" fontId="27" fillId="0" borderId="12" xfId="0" applyFont="1" applyBorder="1"/>
    <xf numFmtId="0" fontId="27" fillId="0" borderId="13" xfId="0" applyFont="1" applyBorder="1"/>
    <xf numFmtId="2" fontId="27" fillId="0" borderId="14" xfId="0" applyNumberFormat="1" applyFont="1" applyBorder="1"/>
    <xf numFmtId="0" fontId="27" fillId="0" borderId="15" xfId="0" applyFont="1" applyBorder="1"/>
    <xf numFmtId="2" fontId="27" fillId="0" borderId="16" xfId="0" applyNumberFormat="1" applyFont="1" applyBorder="1"/>
    <xf numFmtId="166" fontId="28" fillId="0" borderId="17" xfId="2" applyNumberFormat="1" applyFont="1" applyBorder="1"/>
    <xf numFmtId="0" fontId="27" fillId="0" borderId="17" xfId="0" applyFont="1" applyBorder="1"/>
    <xf numFmtId="0" fontId="27" fillId="0" borderId="18" xfId="0" applyFont="1" applyBorder="1"/>
    <xf numFmtId="0" fontId="0" fillId="0" borderId="0" xfId="0" pivotButton="1"/>
    <xf numFmtId="14" fontId="5" fillId="0" borderId="0" xfId="0" applyNumberFormat="1" applyFont="1"/>
    <xf numFmtId="14" fontId="5" fillId="0" borderId="0" xfId="0" applyNumberFormat="1" applyFont="1" applyFill="1"/>
    <xf numFmtId="0" fontId="3" fillId="0" borderId="0" xfId="0" applyFont="1" applyAlignment="1">
      <alignment horizontal="center"/>
    </xf>
    <xf numFmtId="0" fontId="30" fillId="0" borderId="0" xfId="0" applyFont="1" applyAlignment="1">
      <alignment horizontal="left" wrapText="1" indent="1"/>
    </xf>
    <xf numFmtId="0" fontId="0" fillId="0" borderId="0" xfId="0" applyFont="1" applyAlignment="1">
      <alignment horizontal="center"/>
    </xf>
    <xf numFmtId="0" fontId="33" fillId="0" borderId="19" xfId="0" applyFont="1" applyBorder="1"/>
    <xf numFmtId="0" fontId="8" fillId="0" borderId="0" xfId="0" applyFont="1" applyAlignment="1">
      <alignment horizontal="center" vertical="center"/>
    </xf>
    <xf numFmtId="0" fontId="34" fillId="0" borderId="0" xfId="0" applyFont="1" applyAlignment="1">
      <alignment horizontal="center"/>
    </xf>
    <xf numFmtId="0" fontId="0" fillId="0" borderId="21" xfId="0" applyBorder="1"/>
    <xf numFmtId="0" fontId="0" fillId="0" borderId="22" xfId="0" applyFont="1" applyBorder="1" applyAlignment="1">
      <alignment horizontal="center"/>
    </xf>
    <xf numFmtId="0" fontId="3" fillId="0" borderId="26" xfId="0" applyFont="1" applyBorder="1"/>
    <xf numFmtId="0" fontId="3" fillId="0" borderId="0" xfId="0" applyFont="1" applyBorder="1" applyAlignment="1">
      <alignment horizontal="center"/>
    </xf>
    <xf numFmtId="0" fontId="0" fillId="0" borderId="0" xfId="0" pivotButton="1" applyAlignment="1"/>
    <xf numFmtId="0" fontId="0" fillId="0" borderId="0" xfId="0" applyAlignment="1"/>
    <xf numFmtId="0" fontId="0" fillId="0" borderId="0" xfId="0" applyFill="1" applyAlignment="1">
      <alignment horizontal="center" vertical="center"/>
    </xf>
    <xf numFmtId="2" fontId="36" fillId="0" borderId="0" xfId="0" applyNumberFormat="1" applyFont="1" applyFill="1" applyBorder="1"/>
    <xf numFmtId="2" fontId="14" fillId="2" borderId="1" xfId="0" applyNumberFormat="1" applyFont="1" applyFill="1" applyBorder="1"/>
    <xf numFmtId="0" fontId="4" fillId="2" borderId="1" xfId="0" applyFont="1" applyFill="1" applyBorder="1" applyAlignment="1">
      <alignment horizontal="center" vertical="center"/>
    </xf>
    <xf numFmtId="2" fontId="14" fillId="2" borderId="1" xfId="0" applyNumberFormat="1" applyFont="1" applyFill="1" applyBorder="1" applyAlignment="1">
      <alignment horizontal="center" vertical="center"/>
    </xf>
    <xf numFmtId="0" fontId="0" fillId="0" borderId="0" xfId="0" applyBorder="1"/>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NumberFormat="1" applyBorder="1" applyAlignment="1">
      <alignment horizontal="center" vertical="center"/>
    </xf>
    <xf numFmtId="0" fontId="0" fillId="0" borderId="28" xfId="0" applyNumberFormat="1" applyBorder="1" applyAlignment="1">
      <alignment horizontal="center" vertical="center"/>
    </xf>
    <xf numFmtId="0" fontId="0" fillId="0" borderId="24" xfId="0" applyNumberFormat="1" applyBorder="1" applyAlignment="1">
      <alignment horizontal="center" vertical="center"/>
    </xf>
    <xf numFmtId="0" fontId="0" fillId="0" borderId="25" xfId="0" applyNumberFormat="1" applyBorder="1" applyAlignment="1">
      <alignment horizontal="center" vertical="center"/>
    </xf>
    <xf numFmtId="0" fontId="28" fillId="0" borderId="20" xfId="0" applyFont="1" applyBorder="1" applyAlignment="1"/>
    <xf numFmtId="2" fontId="7" fillId="0" borderId="0" xfId="0" applyNumberFormat="1" applyFont="1" applyFill="1" applyAlignment="1"/>
    <xf numFmtId="0" fontId="0" fillId="0" borderId="22" xfId="0" applyBorder="1"/>
    <xf numFmtId="0" fontId="28" fillId="0" borderId="20" xfId="0" applyFont="1" applyBorder="1"/>
    <xf numFmtId="6" fontId="3" fillId="0" borderId="0" xfId="0" applyNumberFormat="1" applyFont="1" applyAlignment="1">
      <alignment horizontal="center"/>
    </xf>
    <xf numFmtId="0" fontId="37" fillId="0" borderId="0" xfId="0" applyFont="1" applyAlignment="1">
      <alignment horizontal="center"/>
    </xf>
    <xf numFmtId="164" fontId="0" fillId="0" borderId="0" xfId="0" applyNumberFormat="1" applyAlignment="1"/>
    <xf numFmtId="164" fontId="0" fillId="0" borderId="20" xfId="0" applyNumberFormat="1" applyBorder="1" applyAlignment="1">
      <alignment horizontal="center" vertical="center"/>
    </xf>
    <xf numFmtId="164" fontId="0" fillId="0" borderId="27" xfId="0" applyNumberFormat="1" applyBorder="1" applyAlignment="1">
      <alignment horizontal="center" vertical="center"/>
    </xf>
    <xf numFmtId="164" fontId="0" fillId="0" borderId="23" xfId="0" applyNumberFormat="1" applyBorder="1" applyAlignment="1">
      <alignment horizontal="center" vertical="center"/>
    </xf>
    <xf numFmtId="0" fontId="0" fillId="0" borderId="29" xfId="0" pivotButton="1" applyBorder="1" applyAlignment="1"/>
    <xf numFmtId="0" fontId="0" fillId="0" borderId="30" xfId="0"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0" fillId="0" borderId="29" xfId="0" applyBorder="1" applyAlignment="1">
      <alignment horizontal="left"/>
    </xf>
    <xf numFmtId="0" fontId="0" fillId="0" borderId="29" xfId="0" pivotButton="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9" xfId="0"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22" xfId="0" applyNumberFormat="1" applyBorder="1" applyAlignment="1">
      <alignment horizontal="center" vertical="center"/>
    </xf>
    <xf numFmtId="0" fontId="0" fillId="0" borderId="27" xfId="0" applyNumberFormat="1" applyBorder="1" applyAlignment="1">
      <alignment horizontal="center" vertical="center"/>
    </xf>
    <xf numFmtId="0" fontId="0" fillId="0" borderId="23" xfId="0" applyNumberFormat="1" applyBorder="1" applyAlignment="1">
      <alignment horizontal="center" vertical="center"/>
    </xf>
    <xf numFmtId="0" fontId="4" fillId="2" borderId="0" xfId="1" applyFont="1" applyFill="1" applyAlignment="1">
      <alignment horizontal="center" vertical="center" wrapText="1"/>
    </xf>
    <xf numFmtId="2" fontId="4" fillId="2" borderId="0" xfId="1" applyNumberFormat="1" applyFont="1" applyFill="1" applyAlignment="1">
      <alignment horizontal="center" vertical="center" wrapText="1"/>
    </xf>
    <xf numFmtId="0" fontId="13" fillId="2" borderId="2" xfId="0" applyFont="1" applyFill="1" applyBorder="1" applyAlignment="1">
      <alignment horizontal="center" vertical="center"/>
    </xf>
    <xf numFmtId="3" fontId="5" fillId="0" borderId="0" xfId="0" applyNumberFormat="1" applyFont="1" applyFill="1" applyAlignment="1">
      <alignment horizontal="center"/>
    </xf>
    <xf numFmtId="2" fontId="13" fillId="0" borderId="2" xfId="0" applyNumberFormat="1" applyFont="1" applyFill="1" applyBorder="1" applyAlignment="1">
      <alignment horizontal="center"/>
    </xf>
    <xf numFmtId="0" fontId="0" fillId="0" borderId="0" xfId="0" applyAlignment="1">
      <alignment horizontal="left"/>
    </xf>
    <xf numFmtId="0" fontId="0" fillId="0" borderId="0" xfId="0" applyNumberFormat="1"/>
    <xf numFmtId="164" fontId="0" fillId="0" borderId="0" xfId="0" applyNumberFormat="1"/>
    <xf numFmtId="0" fontId="0" fillId="0" borderId="0" xfId="0" applyAlignment="1">
      <alignment horizontal="center" vertical="center" wrapText="1"/>
    </xf>
    <xf numFmtId="0" fontId="0" fillId="0" borderId="22" xfId="0" applyBorder="1" applyAlignment="1">
      <alignment horizontal="center" vertical="center" wrapText="1"/>
    </xf>
    <xf numFmtId="0" fontId="5" fillId="0" borderId="0" xfId="0" applyFont="1" applyFill="1" applyBorder="1" applyAlignment="1">
      <alignment horizontal="center"/>
    </xf>
    <xf numFmtId="8" fontId="5" fillId="0" borderId="0" xfId="0" applyNumberFormat="1" applyFont="1" applyFill="1" applyBorder="1" applyAlignment="1">
      <alignment horizontal="center"/>
    </xf>
    <xf numFmtId="9" fontId="3" fillId="2" borderId="0" xfId="3" applyFont="1" applyFill="1"/>
    <xf numFmtId="165" fontId="5" fillId="0" borderId="0" xfId="0" applyNumberFormat="1" applyFont="1"/>
    <xf numFmtId="165" fontId="5" fillId="0" borderId="0" xfId="0" applyNumberFormat="1" applyFont="1" applyFill="1"/>
    <xf numFmtId="165" fontId="12" fillId="6" borderId="4" xfId="0" applyNumberFormat="1" applyFont="1" applyFill="1" applyBorder="1" applyAlignment="1">
      <alignment horizontal="center"/>
    </xf>
    <xf numFmtId="1" fontId="5" fillId="0" borderId="0" xfId="0" applyNumberFormat="1" applyFont="1" applyAlignment="1">
      <alignment horizontal="center"/>
    </xf>
    <xf numFmtId="1" fontId="5" fillId="0" borderId="0" xfId="0" applyNumberFormat="1" applyFont="1" applyFill="1"/>
    <xf numFmtId="1" fontId="13" fillId="0" borderId="2" xfId="0" applyNumberFormat="1" applyFont="1" applyFill="1" applyBorder="1" applyAlignment="1">
      <alignment horizontal="center" vertical="center" wrapText="1"/>
    </xf>
    <xf numFmtId="44" fontId="0" fillId="0" borderId="0" xfId="2" applyFont="1"/>
    <xf numFmtId="0" fontId="22" fillId="0" borderId="8" xfId="0" applyFont="1" applyBorder="1" applyAlignment="1">
      <alignment horizontal="center"/>
    </xf>
    <xf numFmtId="0" fontId="0" fillId="0" borderId="29" xfId="0" pivotButton="1" applyBorder="1" applyAlignment="1">
      <alignment wrapText="1"/>
    </xf>
    <xf numFmtId="0" fontId="39" fillId="0" borderId="2" xfId="0" applyFont="1" applyFill="1" applyBorder="1"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NumberFormat="1" applyAlignment="1">
      <alignment horizontal="center"/>
    </xf>
    <xf numFmtId="0" fontId="17" fillId="0" borderId="0" xfId="0" applyFont="1" applyAlignment="1">
      <alignment horizontal="center" vertical="center"/>
    </xf>
    <xf numFmtId="0" fontId="26" fillId="0" borderId="0" xfId="0" applyFont="1" applyFill="1" applyAlignment="1">
      <alignment horizontal="center" vertical="center"/>
    </xf>
    <xf numFmtId="0" fontId="18" fillId="3" borderId="35" xfId="0" applyFont="1" applyFill="1" applyBorder="1" applyAlignment="1">
      <alignment horizontal="center"/>
    </xf>
    <xf numFmtId="0" fontId="18" fillId="3" borderId="36" xfId="0" applyFont="1" applyFill="1" applyBorder="1" applyAlignment="1">
      <alignment horizontal="center"/>
    </xf>
    <xf numFmtId="8" fontId="23" fillId="3" borderId="8" xfId="0" applyNumberFormat="1" applyFont="1" applyFill="1" applyBorder="1" applyAlignment="1">
      <alignment horizontal="center" vertical="center" wrapText="1"/>
    </xf>
    <xf numFmtId="8" fontId="23" fillId="3" borderId="9" xfId="0" applyNumberFormat="1" applyFont="1" applyFill="1" applyBorder="1" applyAlignment="1">
      <alignment horizontal="center" vertical="center" wrapText="1"/>
    </xf>
    <xf numFmtId="164" fontId="22" fillId="0" borderId="8" xfId="2" applyNumberFormat="1" applyFont="1" applyBorder="1" applyAlignment="1">
      <alignment horizontal="center"/>
    </xf>
    <xf numFmtId="9" fontId="22" fillId="0" borderId="8" xfId="3" applyFont="1" applyBorder="1" applyAlignment="1">
      <alignment horizontal="center"/>
    </xf>
    <xf numFmtId="0" fontId="22" fillId="16" borderId="8" xfId="0" applyFont="1" applyFill="1" applyBorder="1" applyAlignment="1">
      <alignment horizontal="left"/>
    </xf>
    <xf numFmtId="0" fontId="40" fillId="0" borderId="0" xfId="0" applyFont="1" applyAlignment="1"/>
    <xf numFmtId="9" fontId="40" fillId="0" borderId="0" xfId="3" applyFont="1" applyAlignment="1">
      <alignment horizontal="center"/>
    </xf>
    <xf numFmtId="0" fontId="40" fillId="0" borderId="0" xfId="0" pivotButton="1" applyFont="1" applyAlignment="1"/>
    <xf numFmtId="9" fontId="41" fillId="0" borderId="0" xfId="3" applyFont="1" applyAlignment="1">
      <alignment horizontal="center"/>
    </xf>
    <xf numFmtId="165" fontId="0" fillId="0" borderId="0" xfId="2" applyNumberFormat="1" applyFont="1" applyAlignment="1">
      <alignment horizontal="center"/>
    </xf>
    <xf numFmtId="6" fontId="0" fillId="0" borderId="0" xfId="0" applyNumberFormat="1" applyAlignment="1">
      <alignment horizontal="left"/>
    </xf>
    <xf numFmtId="0" fontId="13" fillId="2" borderId="2" xfId="0" applyFont="1" applyFill="1" applyBorder="1" applyAlignment="1">
      <alignment horizontal="center" vertical="center" wrapText="1"/>
    </xf>
    <xf numFmtId="0" fontId="0" fillId="0" borderId="29" xfId="0" applyBorder="1" applyAlignment="1">
      <alignment horizontal="center" vertical="center" wrapText="1"/>
    </xf>
    <xf numFmtId="165" fontId="0" fillId="0" borderId="22" xfId="0" applyNumberFormat="1" applyBorder="1" applyAlignment="1">
      <alignment horizontal="center" vertical="center" wrapText="1"/>
    </xf>
    <xf numFmtId="165" fontId="0" fillId="0" borderId="28" xfId="0" applyNumberFormat="1" applyBorder="1" applyAlignment="1">
      <alignment horizontal="center" vertical="center" wrapText="1"/>
    </xf>
    <xf numFmtId="165" fontId="0" fillId="0" borderId="25" xfId="0" applyNumberFormat="1" applyBorder="1" applyAlignment="1">
      <alignment horizontal="center" vertical="center" wrapText="1"/>
    </xf>
    <xf numFmtId="164" fontId="28" fillId="0" borderId="0" xfId="2" applyNumberFormat="1" applyFont="1" applyBorder="1"/>
    <xf numFmtId="0" fontId="30" fillId="0" borderId="31" xfId="0" applyFont="1" applyFill="1" applyBorder="1" applyAlignment="1">
      <alignment horizontal="left"/>
    </xf>
    <xf numFmtId="0" fontId="3" fillId="0" borderId="26" xfId="0" applyFont="1" applyBorder="1" applyAlignment="1">
      <alignment horizontal="center"/>
    </xf>
    <xf numFmtId="0" fontId="31" fillId="0" borderId="20" xfId="0" applyFont="1" applyBorder="1" applyAlignment="1">
      <alignment horizontal="left"/>
    </xf>
    <xf numFmtId="0" fontId="0" fillId="0" borderId="0" xfId="0" applyAlignment="1">
      <alignment horizontal="left" indent="1"/>
    </xf>
    <xf numFmtId="0" fontId="32" fillId="0" borderId="23" xfId="0" applyFont="1" applyBorder="1" applyAlignment="1">
      <alignment horizontal="left" wrapText="1" indent="1"/>
    </xf>
    <xf numFmtId="0" fontId="32" fillId="0" borderId="24" xfId="0" applyFont="1" applyBorder="1" applyAlignment="1">
      <alignment horizontal="left" wrapText="1" indent="1"/>
    </xf>
    <xf numFmtId="0" fontId="32" fillId="0" borderId="25" xfId="0" applyFont="1" applyBorder="1" applyAlignment="1">
      <alignment horizontal="left" wrapText="1" indent="1"/>
    </xf>
    <xf numFmtId="0" fontId="12" fillId="6" borderId="4" xfId="0" applyFont="1" applyFill="1" applyBorder="1" applyAlignment="1">
      <alignment horizontal="center"/>
    </xf>
    <xf numFmtId="0" fontId="12" fillId="6" borderId="5" xfId="0" applyFont="1" applyFill="1" applyBorder="1" applyAlignment="1">
      <alignment horizontal="center"/>
    </xf>
    <xf numFmtId="0" fontId="10" fillId="0" borderId="11"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13"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18" xfId="0" applyFont="1" applyFill="1" applyBorder="1" applyAlignment="1">
      <alignment horizontal="left" vertical="top" wrapText="1"/>
    </xf>
    <xf numFmtId="0" fontId="27" fillId="0" borderId="11" xfId="0" applyFont="1" applyBorder="1" applyAlignment="1">
      <alignment horizontal="left" vertical="center" wrapText="1"/>
    </xf>
    <xf numFmtId="0" fontId="27" fillId="0" borderId="12" xfId="0" applyFont="1" applyBorder="1" applyAlignment="1">
      <alignment horizontal="left" vertical="center"/>
    </xf>
    <xf numFmtId="0" fontId="27" fillId="0" borderId="13" xfId="0" applyFont="1" applyBorder="1" applyAlignment="1">
      <alignment horizontal="left" vertical="center"/>
    </xf>
    <xf numFmtId="0" fontId="27" fillId="0" borderId="14" xfId="0" applyFont="1" applyBorder="1" applyAlignment="1">
      <alignment horizontal="left" vertical="center"/>
    </xf>
    <xf numFmtId="0" fontId="27" fillId="0" borderId="0" xfId="0" applyFont="1" applyBorder="1" applyAlignment="1">
      <alignment horizontal="left" vertical="center"/>
    </xf>
    <xf numFmtId="0" fontId="27" fillId="0" borderId="15" xfId="0" applyFont="1" applyBorder="1" applyAlignment="1">
      <alignment horizontal="left" vertical="center"/>
    </xf>
    <xf numFmtId="0" fontId="27" fillId="0" borderId="16" xfId="0" applyFont="1" applyBorder="1" applyAlignment="1">
      <alignment horizontal="left" vertical="center"/>
    </xf>
    <xf numFmtId="0" fontId="27" fillId="0" borderId="17" xfId="0" applyFont="1" applyBorder="1" applyAlignment="1">
      <alignment horizontal="left" vertical="center"/>
    </xf>
    <xf numFmtId="0" fontId="27" fillId="0" borderId="18" xfId="0" applyFont="1" applyBorder="1" applyAlignment="1">
      <alignment horizontal="left" vertical="center"/>
    </xf>
    <xf numFmtId="0" fontId="15" fillId="15" borderId="0" xfId="0" applyFont="1" applyFill="1" applyAlignment="1">
      <alignment horizontal="center"/>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0" fillId="0" borderId="14" xfId="0" applyFill="1" applyBorder="1" applyAlignment="1">
      <alignment horizontal="left" vertical="center" wrapText="1"/>
    </xf>
    <xf numFmtId="0" fontId="0" fillId="0" borderId="0" xfId="0" applyFill="1" applyBorder="1" applyAlignment="1">
      <alignment horizontal="left" vertical="center" wrapText="1"/>
    </xf>
    <xf numFmtId="0" fontId="0" fillId="0" borderId="15" xfId="0" applyFill="1" applyBorder="1" applyAlignment="1">
      <alignment horizontal="left" vertical="center" wrapText="1"/>
    </xf>
    <xf numFmtId="0" fontId="0" fillId="0" borderId="16" xfId="0" applyFill="1" applyBorder="1" applyAlignment="1">
      <alignment horizontal="left" vertical="center" wrapText="1"/>
    </xf>
    <xf numFmtId="0" fontId="0" fillId="0" borderId="17" xfId="0" applyFill="1" applyBorder="1" applyAlignment="1">
      <alignment horizontal="left" vertical="center" wrapText="1"/>
    </xf>
    <xf numFmtId="0" fontId="0" fillId="0" borderId="18" xfId="0" applyFill="1" applyBorder="1" applyAlignment="1">
      <alignment horizontal="left" vertical="center" wrapText="1"/>
    </xf>
    <xf numFmtId="0" fontId="19" fillId="10" borderId="0" xfId="0" applyFont="1" applyFill="1" applyAlignment="1">
      <alignment horizontal="center" vertical="center" wrapText="1"/>
    </xf>
    <xf numFmtId="0" fontId="19" fillId="10" borderId="6" xfId="0" applyFont="1" applyFill="1" applyBorder="1" applyAlignment="1">
      <alignment horizontal="center" vertical="center" wrapText="1"/>
    </xf>
    <xf numFmtId="0" fontId="19" fillId="11" borderId="0" xfId="0" applyFont="1" applyFill="1" applyAlignment="1">
      <alignment horizontal="center" vertical="center" wrapText="1"/>
    </xf>
    <xf numFmtId="0" fontId="19" fillId="12" borderId="0" xfId="0" applyFont="1" applyFill="1" applyAlignment="1">
      <alignment horizontal="center" vertical="center" wrapText="1"/>
    </xf>
    <xf numFmtId="0" fontId="19" fillId="8" borderId="0" xfId="0" applyFont="1" applyFill="1" applyAlignment="1">
      <alignment horizontal="center" vertical="center" wrapText="1"/>
    </xf>
    <xf numFmtId="0" fontId="20" fillId="11" borderId="6" xfId="0" applyFont="1" applyFill="1" applyBorder="1" applyAlignment="1">
      <alignment horizontal="center" vertical="center" wrapText="1"/>
    </xf>
    <xf numFmtId="0" fontId="20" fillId="12" borderId="6" xfId="0" applyFont="1" applyFill="1" applyBorder="1" applyAlignment="1">
      <alignment horizontal="center" vertical="center" wrapText="1"/>
    </xf>
    <xf numFmtId="0" fontId="11" fillId="7" borderId="3" xfId="0" applyFont="1" applyFill="1" applyBorder="1" applyAlignment="1">
      <alignment horizontal="center"/>
    </xf>
    <xf numFmtId="0" fontId="11" fillId="7" borderId="4" xfId="0" applyFont="1" applyFill="1" applyBorder="1" applyAlignment="1">
      <alignment horizontal="center"/>
    </xf>
    <xf numFmtId="0" fontId="11" fillId="7" borderId="5" xfId="0" applyFont="1" applyFill="1" applyBorder="1" applyAlignment="1">
      <alignment horizontal="center"/>
    </xf>
    <xf numFmtId="0" fontId="12" fillId="4" borderId="3" xfId="0" applyFont="1" applyFill="1" applyBorder="1" applyAlignment="1">
      <alignment horizontal="center"/>
    </xf>
    <xf numFmtId="0" fontId="12" fillId="4" borderId="4" xfId="0" applyFont="1" applyFill="1" applyBorder="1" applyAlignment="1">
      <alignment horizontal="center"/>
    </xf>
    <xf numFmtId="0" fontId="12" fillId="4" borderId="5" xfId="0" applyFont="1" applyFill="1" applyBorder="1" applyAlignment="1">
      <alignment horizontal="center"/>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0"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40" fillId="0" borderId="0" xfId="0" applyFont="1" applyAlignment="1">
      <alignment wrapText="1"/>
    </xf>
    <xf numFmtId="0" fontId="0" fillId="0" borderId="0" xfId="0" applyAlignment="1">
      <alignment wrapText="1"/>
    </xf>
  </cellXfs>
  <cellStyles count="4">
    <cellStyle name="Currency" xfId="2" builtinId="4"/>
    <cellStyle name="Normal" xfId="0" builtinId="0"/>
    <cellStyle name="Normal 2" xfId="1" xr:uid="{DFD80CB7-F720-4298-A9FD-4328F8219CBB}"/>
    <cellStyle name="Percent" xfId="3" builtinId="5"/>
  </cellStyles>
  <dxfs count="219">
    <dxf>
      <alignment wrapText="1"/>
    </dxf>
    <dxf>
      <alignment wrapText="1"/>
    </dxf>
    <dxf>
      <alignment wrapText="1"/>
    </dxf>
    <dxf>
      <alignment wrapText="1"/>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border>
        <left style="medium">
          <color theme="0" tint="-0.14999847407452621"/>
        </left>
        <right style="medium">
          <color theme="0" tint="-0.14999847407452621"/>
        </right>
        <top style="medium">
          <color theme="0" tint="-0.14999847407452621"/>
        </top>
        <bottom style="medium">
          <color theme="0" tint="-0.14999847407452621"/>
        </bottom>
      </border>
    </dxf>
    <dxf>
      <border>
        <left style="medium">
          <color theme="0" tint="-0.14999847407452621"/>
        </left>
        <right style="medium">
          <color theme="0" tint="-0.14999847407452621"/>
        </right>
        <top style="medium">
          <color theme="0" tint="-0.14999847407452621"/>
        </top>
        <bottom style="medium">
          <color theme="0" tint="-0.14999847407452621"/>
        </bottom>
      </border>
    </dxf>
    <dxf>
      <border>
        <left style="medium">
          <color theme="0" tint="-0.14999847407452621"/>
        </left>
        <right style="medium">
          <color theme="0" tint="-0.14999847407452621"/>
        </right>
        <top style="medium">
          <color theme="0" tint="-0.14999847407452621"/>
        </top>
        <bottom style="medium">
          <color theme="0" tint="-0.14999847407452621"/>
        </bottom>
      </border>
    </dxf>
    <dxf>
      <border>
        <left style="medium">
          <color theme="0" tint="-0.14999847407452621"/>
        </left>
        <right style="medium">
          <color theme="0" tint="-0.14999847407452621"/>
        </right>
        <top style="medium">
          <color theme="0" tint="-0.14999847407452621"/>
        </top>
        <bottom style="medium">
          <color theme="0" tint="-0.14999847407452621"/>
        </bottom>
      </border>
    </dxf>
    <dxf>
      <border>
        <left style="medium">
          <color theme="0" tint="-0.14999847407452621"/>
        </left>
        <right style="medium">
          <color theme="0" tint="-0.14999847407452621"/>
        </right>
        <top style="medium">
          <color theme="0" tint="-0.14999847407452621"/>
        </top>
        <bottom style="medium">
          <color theme="0" tint="-0.14999847407452621"/>
        </bottom>
      </border>
    </dxf>
    <dxf>
      <border>
        <left style="medium">
          <color theme="0" tint="-0.14999847407452621"/>
        </left>
        <right style="medium">
          <color theme="0" tint="-0.14999847407452621"/>
        </right>
        <top style="medium">
          <color theme="0" tint="-0.14999847407452621"/>
        </top>
        <bottom style="medium">
          <color theme="0" tint="-0.14999847407452621"/>
        </bottom>
      </border>
    </dxf>
    <dxf>
      <border>
        <left style="medium">
          <color theme="0" tint="-0.14999847407452621"/>
        </left>
        <right style="medium">
          <color theme="0" tint="-0.14999847407452621"/>
        </right>
        <top style="medium">
          <color theme="0" tint="-0.14999847407452621"/>
        </top>
        <bottom style="medium">
          <color theme="0" tint="-0.14999847407452621"/>
        </bottom>
      </border>
    </dxf>
    <dxf>
      <border>
        <left style="medium">
          <color theme="0" tint="-0.14999847407452621"/>
        </left>
        <right style="medium">
          <color theme="0" tint="-0.14999847407452621"/>
        </right>
        <top style="medium">
          <color theme="0" tint="-0.14999847407452621"/>
        </top>
        <bottom style="medium">
          <color theme="0" tint="-0.14999847407452621"/>
        </bottom>
      </border>
    </dxf>
    <dxf>
      <border>
        <left style="medium">
          <color theme="0" tint="-0.14999847407452621"/>
        </left>
        <right style="medium">
          <color theme="0" tint="-0.14999847407452621"/>
        </right>
        <top style="medium">
          <color theme="0" tint="-0.14999847407452621"/>
        </top>
        <bottom style="medium">
          <color theme="0" tint="-0.14999847407452621"/>
        </bottom>
      </border>
    </dxf>
    <dxf>
      <border>
        <left style="medium">
          <color theme="0" tint="-0.14999847407452621"/>
        </left>
        <right style="medium">
          <color theme="0" tint="-0.14999847407452621"/>
        </right>
        <top style="medium">
          <color theme="0" tint="-0.14999847407452621"/>
        </top>
        <bottom style="medium">
          <color theme="0" tint="-0.14999847407452621"/>
        </bottom>
      </border>
    </dxf>
    <dxf>
      <alignment horizontal="center"/>
    </dxf>
    <dxf>
      <alignment horizontal="center"/>
    </dxf>
    <dxf>
      <alignment horizontal="center"/>
    </dxf>
    <dxf>
      <numFmt numFmtId="164" formatCode="&quot;$&quot;#,##0.00"/>
    </dxf>
    <dxf>
      <numFmt numFmtId="164" formatCode="&quot;$&quot;#,##0.00"/>
    </dxf>
    <dxf>
      <alignment wrapText="0"/>
    </dxf>
    <dxf>
      <alignment wrapText="0"/>
    </dxf>
    <dxf>
      <alignment wrapText="0"/>
    </dxf>
    <dxf>
      <alignment wrapText="0"/>
    </dxf>
    <dxf>
      <alignment wrapText="0"/>
    </dxf>
    <dxf>
      <alignment wrapText="0"/>
    </dxf>
    <dxf>
      <alignment vertical="center"/>
    </dxf>
    <dxf>
      <alignment vertical="center"/>
    </dxf>
    <dxf>
      <alignment horizontal="center"/>
    </dxf>
    <dxf>
      <alignment horizontal="center"/>
    </dxf>
    <dxf>
      <border>
        <left style="medium">
          <color theme="0" tint="-0.14999847407452621"/>
        </left>
        <right style="medium">
          <color theme="0" tint="-0.14999847407452621"/>
        </right>
        <top style="medium">
          <color theme="0" tint="-0.14999847407452621"/>
        </top>
        <bottom style="medium">
          <color theme="0" tint="-0.14999847407452621"/>
        </bottom>
      </border>
    </dxf>
    <dxf>
      <border>
        <left style="medium">
          <color theme="0" tint="-0.14999847407452621"/>
        </left>
        <right style="medium">
          <color theme="0" tint="-0.14999847407452621"/>
        </right>
        <top style="medium">
          <color theme="0" tint="-0.14999847407452621"/>
        </top>
        <bottom style="medium">
          <color theme="0" tint="-0.14999847407452621"/>
        </bottom>
      </border>
    </dxf>
    <dxf>
      <border>
        <left style="medium">
          <color theme="0" tint="-0.14999847407452621"/>
        </left>
        <right style="medium">
          <color theme="0" tint="-0.14999847407452621"/>
        </right>
        <top style="medium">
          <color theme="0" tint="-0.14999847407452621"/>
        </top>
        <bottom style="medium">
          <color theme="0" tint="-0.14999847407452621"/>
        </bottom>
      </border>
    </dxf>
    <dxf>
      <border>
        <left style="medium">
          <color theme="0" tint="-0.14999847407452621"/>
        </left>
        <right style="medium">
          <color theme="0" tint="-0.14999847407452621"/>
        </right>
        <top style="medium">
          <color theme="0" tint="-0.14999847407452621"/>
        </top>
        <bottom style="medium">
          <color theme="0" tint="-0.14999847407452621"/>
        </bottom>
      </border>
    </dxf>
    <dxf>
      <border>
        <left style="medium">
          <color theme="0" tint="-0.14999847407452621"/>
        </left>
        <right style="medium">
          <color theme="0" tint="-0.14999847407452621"/>
        </right>
        <top style="medium">
          <color theme="0" tint="-0.14999847407452621"/>
        </top>
        <bottom style="medium">
          <color theme="0" tint="-0.14999847407452621"/>
        </bottom>
      </border>
    </dxf>
    <dxf>
      <border>
        <left style="medium">
          <color theme="0" tint="-0.14999847407452621"/>
        </left>
        <right style="medium">
          <color theme="0" tint="-0.14999847407452621"/>
        </right>
        <top style="medium">
          <color theme="0" tint="-0.14999847407452621"/>
        </top>
        <bottom style="medium">
          <color theme="0" tint="-0.14999847407452621"/>
        </bottom>
      </border>
    </dxf>
    <dxf>
      <border>
        <left style="medium">
          <color theme="0" tint="-0.14999847407452621"/>
        </left>
        <right style="medium">
          <color theme="0" tint="-0.14999847407452621"/>
        </right>
        <top style="medium">
          <color theme="0" tint="-0.14999847407452621"/>
        </top>
      </border>
    </dxf>
    <dxf>
      <border>
        <left style="medium">
          <color theme="0" tint="-0.14999847407452621"/>
        </left>
        <right style="medium">
          <color theme="0" tint="-0.14999847407452621"/>
        </right>
        <top style="medium">
          <color theme="0" tint="-0.14999847407452621"/>
        </top>
      </border>
    </dxf>
    <dxf>
      <border>
        <left style="medium">
          <color theme="0" tint="-0.14999847407452621"/>
        </left>
        <right style="medium">
          <color theme="0" tint="-0.14999847407452621"/>
        </right>
        <top style="medium">
          <color theme="0" tint="-0.14999847407452621"/>
        </top>
      </border>
    </dxf>
    <dxf>
      <border>
        <left style="medium">
          <color theme="0" tint="-0.14999847407452621"/>
        </left>
        <right style="medium">
          <color theme="0" tint="-0.14999847407452621"/>
        </right>
        <top style="medium">
          <color theme="0" tint="-0.14999847407452621"/>
        </top>
      </border>
    </dxf>
    <dxf>
      <border>
        <left style="medium">
          <color theme="0" tint="-0.14999847407452621"/>
        </left>
        <right style="medium">
          <color theme="0" tint="-0.14999847407452621"/>
        </right>
        <top style="medium">
          <color theme="0" tint="-0.14999847407452621"/>
        </top>
      </border>
    </dxf>
    <dxf>
      <border>
        <left style="medium">
          <color theme="0" tint="-0.14999847407452621"/>
        </left>
        <right style="medium">
          <color theme="0" tint="-0.14999847407452621"/>
        </right>
        <top style="medium">
          <color theme="0" tint="-0.14999847407452621"/>
        </top>
      </border>
    </dxf>
    <dxf>
      <alignment horizontal="center"/>
    </dxf>
    <dxf>
      <alignment horizontal="center"/>
    </dxf>
    <dxf>
      <numFmt numFmtId="165" formatCode="&quot;$&quot;#,##0"/>
    </dxf>
    <dxf>
      <alignment wrapText="1"/>
    </dxf>
    <dxf>
      <alignment horizontal="center"/>
    </dxf>
    <dxf>
      <alignment vertical="center"/>
    </dxf>
    <dxf>
      <alignment wrapText="1"/>
    </dxf>
    <dxf>
      <alignment wrapText="1"/>
    </dxf>
    <dxf>
      <alignment horizontal="center"/>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border>
        <left style="medium">
          <color theme="0" tint="-0.14999847407452621"/>
        </left>
        <right style="medium">
          <color theme="0" tint="-0.14999847407452621"/>
        </right>
        <top style="medium">
          <color theme="0" tint="-0.14999847407452621"/>
        </top>
        <bottom style="medium">
          <color theme="0" tint="-0.14999847407452621"/>
        </bottom>
      </border>
    </dxf>
    <dxf>
      <border>
        <left style="medium">
          <color theme="0" tint="-0.14999847407452621"/>
        </left>
        <right style="medium">
          <color theme="0" tint="-0.14999847407452621"/>
        </right>
        <top style="medium">
          <color theme="0" tint="-0.14999847407452621"/>
        </top>
        <bottom style="medium">
          <color theme="0" tint="-0.14999847407452621"/>
        </bottom>
      </border>
    </dxf>
    <dxf>
      <border>
        <left style="medium">
          <color theme="0" tint="-0.14999847407452621"/>
        </left>
        <right style="medium">
          <color theme="0" tint="-0.14999847407452621"/>
        </right>
        <top style="medium">
          <color theme="0" tint="-0.14999847407452621"/>
        </top>
        <bottom style="medium">
          <color theme="0" tint="-0.14999847407452621"/>
        </bottom>
      </border>
    </dxf>
    <dxf>
      <border>
        <left style="medium">
          <color theme="0" tint="-0.14999847407452621"/>
        </left>
        <right style="medium">
          <color theme="0" tint="-0.14999847407452621"/>
        </right>
        <top style="medium">
          <color theme="0" tint="-0.14999847407452621"/>
        </top>
        <bottom style="medium">
          <color theme="0" tint="-0.14999847407452621"/>
        </bottom>
      </border>
    </dxf>
    <dxf>
      <border>
        <left style="medium">
          <color theme="0" tint="-0.14999847407452621"/>
        </left>
        <right style="medium">
          <color theme="0" tint="-0.14999847407452621"/>
        </right>
        <top style="medium">
          <color theme="0" tint="-0.14999847407452621"/>
        </top>
        <bottom style="medium">
          <color theme="0" tint="-0.14999847407452621"/>
        </bottom>
      </border>
    </dxf>
    <dxf>
      <border>
        <left style="medium">
          <color theme="0" tint="-0.14999847407452621"/>
        </left>
        <right style="medium">
          <color theme="0" tint="-0.14999847407452621"/>
        </right>
        <top style="medium">
          <color theme="0" tint="-0.14999847407452621"/>
        </top>
        <bottom style="medium">
          <color theme="0" tint="-0.14999847407452621"/>
        </bottom>
      </border>
    </dxf>
    <dxf>
      <border>
        <left style="medium">
          <color theme="0" tint="-0.14999847407452621"/>
        </left>
        <right style="medium">
          <color theme="0" tint="-0.14999847407452621"/>
        </right>
        <top style="medium">
          <color theme="0" tint="-0.14999847407452621"/>
        </top>
        <bottom style="medium">
          <color theme="0" tint="-0.14999847407452621"/>
        </bottom>
      </border>
    </dxf>
    <dxf>
      <border>
        <left style="medium">
          <color theme="0" tint="-0.14999847407452621"/>
        </left>
        <right style="medium">
          <color theme="0" tint="-0.14999847407452621"/>
        </right>
        <top style="medium">
          <color theme="0" tint="-0.14999847407452621"/>
        </top>
        <bottom style="medium">
          <color theme="0" tint="-0.14999847407452621"/>
        </bottom>
      </border>
    </dxf>
    <dxf>
      <border>
        <left style="medium">
          <color theme="0" tint="-0.14999847407452621"/>
        </left>
        <right style="medium">
          <color theme="0" tint="-0.14999847407452621"/>
        </right>
        <top style="medium">
          <color theme="0" tint="-0.14999847407452621"/>
        </top>
        <bottom style="medium">
          <color theme="0" tint="-0.14999847407452621"/>
        </bottom>
      </border>
    </dxf>
    <dxf>
      <border>
        <left style="medium">
          <color theme="0" tint="-0.14999847407452621"/>
        </left>
        <right style="medium">
          <color theme="0" tint="-0.14999847407452621"/>
        </right>
        <top style="medium">
          <color theme="0" tint="-0.14999847407452621"/>
        </top>
        <bottom style="medium">
          <color theme="0" tint="-0.14999847407452621"/>
        </bottom>
      </bord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border>
        <left style="medium">
          <color theme="0" tint="-0.14999847407452621"/>
        </left>
        <right style="medium">
          <color theme="0" tint="-0.14999847407452621"/>
        </right>
        <top style="medium">
          <color theme="0" tint="-0.14999847407452621"/>
        </top>
        <bottom style="medium">
          <color theme="0" tint="-0.14999847407452621"/>
        </bottom>
      </border>
    </dxf>
    <dxf>
      <border>
        <left style="medium">
          <color theme="0" tint="-0.14999847407452621"/>
        </left>
        <right style="medium">
          <color theme="0" tint="-0.14999847407452621"/>
        </right>
        <top style="medium">
          <color theme="0" tint="-0.14999847407452621"/>
        </top>
        <bottom style="medium">
          <color theme="0" tint="-0.14999847407452621"/>
        </bottom>
      </border>
    </dxf>
    <dxf>
      <border>
        <left style="medium">
          <color theme="0" tint="-0.14999847407452621"/>
        </left>
        <right style="medium">
          <color theme="0" tint="-0.14999847407452621"/>
        </right>
        <top style="medium">
          <color theme="0" tint="-0.14999847407452621"/>
        </top>
        <bottom style="medium">
          <color theme="0" tint="-0.14999847407452621"/>
        </bottom>
      </border>
    </dxf>
    <dxf>
      <border>
        <left style="medium">
          <color theme="0" tint="-0.14999847407452621"/>
        </left>
        <right style="medium">
          <color theme="0" tint="-0.14999847407452621"/>
        </right>
        <top style="medium">
          <color theme="0" tint="-0.14999847407452621"/>
        </top>
        <bottom style="medium">
          <color theme="0" tint="-0.14999847407452621"/>
        </bottom>
      </border>
    </dxf>
    <dxf>
      <border>
        <left style="medium">
          <color theme="0" tint="-0.14999847407452621"/>
        </left>
        <right style="medium">
          <color theme="0" tint="-0.14999847407452621"/>
        </right>
        <top style="medium">
          <color theme="0" tint="-0.14999847407452621"/>
        </top>
        <bottom style="medium">
          <color theme="0" tint="-0.14999847407452621"/>
        </bottom>
      </border>
    </dxf>
    <dxf>
      <border>
        <left style="medium">
          <color theme="0" tint="-0.14999847407452621"/>
        </left>
        <right style="medium">
          <color theme="0" tint="-0.14999847407452621"/>
        </right>
        <top style="medium">
          <color theme="0" tint="-0.14999847407452621"/>
        </top>
        <bottom style="medium">
          <color theme="0" tint="-0.14999847407452621"/>
        </bottom>
      </border>
    </dxf>
    <dxf>
      <border>
        <left style="medium">
          <color theme="0" tint="-0.14999847407452621"/>
        </left>
        <right style="medium">
          <color theme="0" tint="-0.14999847407452621"/>
        </right>
        <top style="medium">
          <color theme="0" tint="-0.14999847407452621"/>
        </top>
        <bottom style="medium">
          <color theme="0" tint="-0.14999847407452621"/>
        </bottom>
      </border>
    </dxf>
    <dxf>
      <border>
        <left style="medium">
          <color theme="0" tint="-0.14999847407452621"/>
        </left>
        <right style="medium">
          <color theme="0" tint="-0.14999847407452621"/>
        </right>
        <top style="medium">
          <color theme="0" tint="-0.14999847407452621"/>
        </top>
        <bottom style="medium">
          <color theme="0" tint="-0.14999847407452621"/>
        </bottom>
      </border>
    </dxf>
    <dxf>
      <border>
        <left style="medium">
          <color theme="0" tint="-0.14999847407452621"/>
        </left>
        <right style="medium">
          <color theme="0" tint="-0.14999847407452621"/>
        </right>
        <top style="medium">
          <color theme="0" tint="-0.14999847407452621"/>
        </top>
        <bottom style="medium">
          <color theme="0" tint="-0.14999847407452621"/>
        </bottom>
      </border>
    </dxf>
    <dxf>
      <border>
        <left style="medium">
          <color theme="0" tint="-0.14999847407452621"/>
        </left>
        <right style="medium">
          <color theme="0" tint="-0.14999847407452621"/>
        </right>
        <top style="medium">
          <color theme="0" tint="-0.14999847407452621"/>
        </top>
        <bottom style="medium">
          <color theme="0" tint="-0.14999847407452621"/>
        </bottom>
      </border>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horizontal="center"/>
    </dxf>
    <dxf>
      <alignment vertical="center"/>
    </dxf>
    <dxf>
      <alignment horizontal="center"/>
    </dxf>
    <dxf>
      <alignment wrapText="1"/>
    </dxf>
    <dxf>
      <numFmt numFmtId="165" formatCode="&quot;$&quot;#,##0"/>
    </dxf>
    <dxf>
      <alignment horizontal="center"/>
    </dxf>
    <dxf>
      <alignment horizontal="center"/>
    </dxf>
    <dxf>
      <border>
        <left style="medium">
          <color theme="0" tint="-0.14999847407452621"/>
        </left>
        <right style="medium">
          <color theme="0" tint="-0.14999847407452621"/>
        </right>
        <top style="medium">
          <color theme="0" tint="-0.14999847407452621"/>
        </top>
      </border>
    </dxf>
    <dxf>
      <border>
        <left style="medium">
          <color theme="0" tint="-0.14999847407452621"/>
        </left>
        <right style="medium">
          <color theme="0" tint="-0.14999847407452621"/>
        </right>
        <top style="medium">
          <color theme="0" tint="-0.14999847407452621"/>
        </top>
      </border>
    </dxf>
    <dxf>
      <border>
        <left style="medium">
          <color theme="0" tint="-0.14999847407452621"/>
        </left>
        <right style="medium">
          <color theme="0" tint="-0.14999847407452621"/>
        </right>
        <top style="medium">
          <color theme="0" tint="-0.14999847407452621"/>
        </top>
      </border>
    </dxf>
    <dxf>
      <border>
        <left style="medium">
          <color theme="0" tint="-0.14999847407452621"/>
        </left>
        <right style="medium">
          <color theme="0" tint="-0.14999847407452621"/>
        </right>
        <top style="medium">
          <color theme="0" tint="-0.14999847407452621"/>
        </top>
      </border>
    </dxf>
    <dxf>
      <border>
        <left style="medium">
          <color theme="0" tint="-0.14999847407452621"/>
        </left>
        <right style="medium">
          <color theme="0" tint="-0.14999847407452621"/>
        </right>
        <top style="medium">
          <color theme="0" tint="-0.14999847407452621"/>
        </top>
      </border>
    </dxf>
    <dxf>
      <border>
        <left style="medium">
          <color theme="0" tint="-0.14999847407452621"/>
        </left>
        <right style="medium">
          <color theme="0" tint="-0.14999847407452621"/>
        </right>
        <top style="medium">
          <color theme="0" tint="-0.14999847407452621"/>
        </top>
      </border>
    </dxf>
    <dxf>
      <border>
        <left style="medium">
          <color theme="0" tint="-0.14999847407452621"/>
        </left>
        <right style="medium">
          <color theme="0" tint="-0.14999847407452621"/>
        </right>
        <top style="medium">
          <color theme="0" tint="-0.14999847407452621"/>
        </top>
        <bottom style="medium">
          <color theme="0" tint="-0.14999847407452621"/>
        </bottom>
      </border>
    </dxf>
    <dxf>
      <border>
        <left style="medium">
          <color theme="0" tint="-0.14999847407452621"/>
        </left>
        <right style="medium">
          <color theme="0" tint="-0.14999847407452621"/>
        </right>
        <top style="medium">
          <color theme="0" tint="-0.14999847407452621"/>
        </top>
        <bottom style="medium">
          <color theme="0" tint="-0.14999847407452621"/>
        </bottom>
      </border>
    </dxf>
    <dxf>
      <border>
        <left style="medium">
          <color theme="0" tint="-0.14999847407452621"/>
        </left>
        <right style="medium">
          <color theme="0" tint="-0.14999847407452621"/>
        </right>
        <top style="medium">
          <color theme="0" tint="-0.14999847407452621"/>
        </top>
        <bottom style="medium">
          <color theme="0" tint="-0.14999847407452621"/>
        </bottom>
      </border>
    </dxf>
    <dxf>
      <border>
        <left style="medium">
          <color theme="0" tint="-0.14999847407452621"/>
        </left>
        <right style="medium">
          <color theme="0" tint="-0.14999847407452621"/>
        </right>
        <top style="medium">
          <color theme="0" tint="-0.14999847407452621"/>
        </top>
        <bottom style="medium">
          <color theme="0" tint="-0.14999847407452621"/>
        </bottom>
      </border>
    </dxf>
    <dxf>
      <border>
        <left style="medium">
          <color theme="0" tint="-0.14999847407452621"/>
        </left>
        <right style="medium">
          <color theme="0" tint="-0.14999847407452621"/>
        </right>
        <top style="medium">
          <color theme="0" tint="-0.14999847407452621"/>
        </top>
        <bottom style="medium">
          <color theme="0" tint="-0.14999847407452621"/>
        </bottom>
      </border>
    </dxf>
    <dxf>
      <border>
        <left style="medium">
          <color theme="0" tint="-0.14999847407452621"/>
        </left>
        <right style="medium">
          <color theme="0" tint="-0.14999847407452621"/>
        </right>
        <top style="medium">
          <color theme="0" tint="-0.14999847407452621"/>
        </top>
        <bottom style="medium">
          <color theme="0" tint="-0.14999847407452621"/>
        </bottom>
      </border>
    </dxf>
    <dxf>
      <alignment horizontal="center"/>
    </dxf>
    <dxf>
      <alignment horizontal="center"/>
    </dxf>
    <dxf>
      <alignment vertical="center"/>
    </dxf>
    <dxf>
      <alignment vertical="center"/>
    </dxf>
    <dxf>
      <alignment wrapText="0"/>
    </dxf>
    <dxf>
      <alignment wrapText="0"/>
    </dxf>
    <dxf>
      <alignment wrapText="0"/>
    </dxf>
    <dxf>
      <alignment wrapText="0"/>
    </dxf>
    <dxf>
      <alignment wrapText="0"/>
    </dxf>
    <dxf>
      <alignment wrapText="0"/>
    </dxf>
    <dxf>
      <numFmt numFmtId="164" formatCode="&quot;$&quot;#,##0.00"/>
    </dxf>
    <dxf>
      <numFmt numFmtId="164" formatCode="&quot;$&quot;#,##0.00"/>
    </dxf>
    <dxf>
      <alignment horizontal="center"/>
    </dxf>
    <dxf>
      <alignment horizontal="center"/>
    </dxf>
    <dxf>
      <alignment horizontal="center"/>
    </dxf>
    <dxf>
      <border>
        <left style="medium">
          <color theme="0" tint="-0.14999847407452621"/>
        </left>
        <right style="medium">
          <color theme="0" tint="-0.14999847407452621"/>
        </right>
        <top style="medium">
          <color theme="0" tint="-0.14999847407452621"/>
        </top>
        <bottom style="medium">
          <color theme="0" tint="-0.14999847407452621"/>
        </bottom>
      </border>
    </dxf>
    <dxf>
      <border>
        <left style="medium">
          <color theme="0" tint="-0.14999847407452621"/>
        </left>
        <right style="medium">
          <color theme="0" tint="-0.14999847407452621"/>
        </right>
        <top style="medium">
          <color theme="0" tint="-0.14999847407452621"/>
        </top>
        <bottom style="medium">
          <color theme="0" tint="-0.14999847407452621"/>
        </bottom>
      </border>
    </dxf>
    <dxf>
      <border>
        <left style="medium">
          <color theme="0" tint="-0.14999847407452621"/>
        </left>
        <right style="medium">
          <color theme="0" tint="-0.14999847407452621"/>
        </right>
        <top style="medium">
          <color theme="0" tint="-0.14999847407452621"/>
        </top>
        <bottom style="medium">
          <color theme="0" tint="-0.14999847407452621"/>
        </bottom>
      </border>
    </dxf>
    <dxf>
      <border>
        <left style="medium">
          <color theme="0" tint="-0.14999847407452621"/>
        </left>
        <right style="medium">
          <color theme="0" tint="-0.14999847407452621"/>
        </right>
        <top style="medium">
          <color theme="0" tint="-0.14999847407452621"/>
        </top>
        <bottom style="medium">
          <color theme="0" tint="-0.14999847407452621"/>
        </bottom>
      </border>
    </dxf>
    <dxf>
      <border>
        <left style="medium">
          <color theme="0" tint="-0.14999847407452621"/>
        </left>
        <right style="medium">
          <color theme="0" tint="-0.14999847407452621"/>
        </right>
        <top style="medium">
          <color theme="0" tint="-0.14999847407452621"/>
        </top>
        <bottom style="medium">
          <color theme="0" tint="-0.14999847407452621"/>
        </bottom>
      </border>
    </dxf>
    <dxf>
      <border>
        <left style="medium">
          <color theme="0" tint="-0.14999847407452621"/>
        </left>
        <right style="medium">
          <color theme="0" tint="-0.14999847407452621"/>
        </right>
        <top style="medium">
          <color theme="0" tint="-0.14999847407452621"/>
        </top>
        <bottom style="medium">
          <color theme="0" tint="-0.14999847407452621"/>
        </bottom>
      </border>
    </dxf>
    <dxf>
      <border>
        <left style="medium">
          <color theme="0" tint="-0.14999847407452621"/>
        </left>
        <right style="medium">
          <color theme="0" tint="-0.14999847407452621"/>
        </right>
        <top style="medium">
          <color theme="0" tint="-0.14999847407452621"/>
        </top>
        <bottom style="medium">
          <color theme="0" tint="-0.14999847407452621"/>
        </bottom>
      </border>
    </dxf>
    <dxf>
      <border>
        <left style="medium">
          <color theme="0" tint="-0.14999847407452621"/>
        </left>
        <right style="medium">
          <color theme="0" tint="-0.14999847407452621"/>
        </right>
        <top style="medium">
          <color theme="0" tint="-0.14999847407452621"/>
        </top>
        <bottom style="medium">
          <color theme="0" tint="-0.14999847407452621"/>
        </bottom>
      </border>
    </dxf>
    <dxf>
      <border>
        <left style="medium">
          <color theme="0" tint="-0.14999847407452621"/>
        </left>
        <right style="medium">
          <color theme="0" tint="-0.14999847407452621"/>
        </right>
        <top style="medium">
          <color theme="0" tint="-0.14999847407452621"/>
        </top>
        <bottom style="medium">
          <color theme="0" tint="-0.14999847407452621"/>
        </bottom>
      </border>
    </dxf>
    <dxf>
      <border>
        <left style="medium">
          <color theme="0" tint="-0.14999847407452621"/>
        </left>
        <right style="medium">
          <color theme="0" tint="-0.14999847407452621"/>
        </right>
        <top style="medium">
          <color theme="0" tint="-0.14999847407452621"/>
        </top>
        <bottom style="medium">
          <color theme="0" tint="-0.14999847407452621"/>
        </bottom>
      </border>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font>
        <b/>
        <i val="0"/>
        <color theme="4"/>
      </font>
      <fill>
        <patternFill>
          <bgColor theme="5" tint="0.79998168889431442"/>
        </patternFill>
      </fill>
    </dxf>
    <dxf>
      <font>
        <b/>
        <i val="0"/>
        <color theme="4"/>
      </font>
      <fill>
        <patternFill>
          <bgColor theme="5" tint="0.79998168889431442"/>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colors>
    <mruColors>
      <color rgb="FFFFCCCC"/>
      <color rgb="FF93FF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numDim type="val">
        <cx:f>_xlchart.v1.0</cx:f>
      </cx:numDim>
    </cx:data>
  </cx:chartData>
  <cx:chart>
    <cx:title pos="t" align="ctr" overlay="0">
      <cx:tx>
        <cx:rich>
          <a:bodyPr spcFirstLastPara="1" vertOverflow="ellipsis" horzOverflow="overflow" wrap="square" lIns="0" tIns="0" rIns="0" bIns="0" anchor="ctr" anchorCtr="1"/>
          <a:lstStyle/>
          <a:p>
            <a:pPr algn="ctr" rtl="0">
              <a:defRPr sz="1600" b="1"/>
            </a:pPr>
            <a:r>
              <a:rPr lang="en-US" sz="1600" b="1" i="1" u="none" strike="noStrike" baseline="0">
                <a:solidFill>
                  <a:srgbClr val="C00000"/>
                </a:solidFill>
                <a:effectLst/>
                <a:latin typeface="Calibri" panose="020F0502020204030204"/>
                <a:ea typeface="Calibri" panose="020F0502020204030204" pitchFamily="34" charset="0"/>
                <a:cs typeface="Calibri" panose="020F0502020204030204" pitchFamily="34" charset="0"/>
              </a:rPr>
              <a:t>Sample</a:t>
            </a:r>
            <a:r>
              <a:rPr lang="en-US" sz="1600" b="1" i="0" u="none" strike="noStrike" baseline="0">
                <a:solidFill>
                  <a:srgbClr val="C00000"/>
                </a:solidFill>
                <a:effectLst/>
                <a:latin typeface="Calibri" panose="020F0502020204030204"/>
                <a:ea typeface="Calibri" panose="020F0502020204030204" pitchFamily="34" charset="0"/>
                <a:cs typeface="Calibri" panose="020F0502020204030204" pitchFamily="34" charset="0"/>
              </a:rPr>
              <a:t> Annual pre-tax pay of hourly full-time employees</a:t>
            </a:r>
            <a:endParaRPr lang="en-US" sz="1600" b="1" i="0" u="none" strike="noStrike" baseline="0">
              <a:solidFill>
                <a:srgbClr val="C00000"/>
              </a:solidFill>
              <a:latin typeface="Calibri" panose="020F0502020204030204"/>
            </a:endParaRPr>
          </a:p>
        </cx:rich>
      </cx:tx>
    </cx:title>
    <cx:plotArea>
      <cx:plotAreaRegion>
        <cx:series layoutId="clusteredColumn" uniqueId="{2A38281B-C675-40F8-8918-660C0E18F4DD}">
          <cx:dataLabels>
            <cx:txPr>
              <a:bodyPr vertOverflow="overflow" horzOverflow="overflow" wrap="square" lIns="0" tIns="0" rIns="0" bIns="0"/>
              <a:lstStyle/>
              <a:p>
                <a:pPr algn="ctr" rtl="0">
                  <a:defRPr sz="1600" b="0" i="0">
                    <a:solidFill>
                      <a:srgbClr val="595959"/>
                    </a:solidFill>
                    <a:latin typeface="Calibri" panose="020F0502020204030204" pitchFamily="34" charset="0"/>
                    <a:ea typeface="Calibri" panose="020F0502020204030204" pitchFamily="34" charset="0"/>
                    <a:cs typeface="Calibri" panose="020F0502020204030204" pitchFamily="34" charset="0"/>
                  </a:defRPr>
                </a:pPr>
                <a:endParaRPr lang="en-US" sz="1600"/>
              </a:p>
            </cx:txPr>
          </cx:dataLabels>
          <cx:dataId val="0"/>
          <cx:layoutPr>
            <cx:binning intervalClosed="r"/>
          </cx:layoutPr>
        </cx:series>
      </cx:plotAreaRegion>
      <cx:axis id="0">
        <cx:catScaling gapWidth="0"/>
        <cx:title>
          <cx:tx>
            <cx:txData>
              <cx:v>Annual pre-tax pay</cx:v>
            </cx:txData>
          </cx:tx>
          <cx:txPr>
            <a:bodyPr vertOverflow="overflow" horzOverflow="overflow" wrap="square" lIns="0" tIns="0" rIns="0" bIns="0"/>
            <a:lstStyle/>
            <a:p>
              <a:pPr algn="ctr" rtl="0">
                <a:defRPr sz="1600" b="1" i="0">
                  <a:solidFill>
                    <a:srgbClr val="595959"/>
                  </a:solidFill>
                  <a:latin typeface="Calibri" panose="020F0502020204030204" pitchFamily="34" charset="0"/>
                  <a:ea typeface="Calibri" panose="020F0502020204030204" pitchFamily="34" charset="0"/>
                  <a:cs typeface="Calibri" panose="020F0502020204030204" pitchFamily="34" charset="0"/>
                </a:defRPr>
              </a:pPr>
              <a:r>
                <a:rPr lang="en-US" sz="1600" b="1"/>
                <a:t>Annual pre-tax pay</a:t>
              </a:r>
            </a:p>
          </cx:txPr>
        </cx:title>
        <cx:tickLabels/>
        <cx:txPr>
          <a:bodyPr spcFirstLastPara="1" vertOverflow="ellipsis" horzOverflow="overflow" wrap="square" lIns="0" tIns="0" rIns="0" bIns="0" anchor="ctr" anchorCtr="1"/>
          <a:lstStyle/>
          <a:p>
            <a:pPr algn="ctr" rtl="0">
              <a:defRPr sz="1600"/>
            </a:pPr>
            <a:endParaRPr lang="en-US" sz="1600" b="0" i="0" u="none" strike="noStrike" baseline="0">
              <a:solidFill>
                <a:sysClr val="windowText" lastClr="000000">
                  <a:lumMod val="65000"/>
                  <a:lumOff val="35000"/>
                </a:sysClr>
              </a:solidFill>
              <a:latin typeface="Calibri" panose="020F0502020204030204"/>
            </a:endParaRPr>
          </a:p>
        </cx:txPr>
      </cx:axis>
      <cx:axis id="1">
        <cx:valScaling/>
        <cx:title>
          <cx:tx>
            <cx:txData>
              <cx:v>Number of hourly full-time employees</cx:v>
            </cx:txData>
          </cx:tx>
          <cx:txPr>
            <a:bodyPr vertOverflow="overflow" horzOverflow="overflow" wrap="square" lIns="0" tIns="0" rIns="0" bIns="0"/>
            <a:lstStyle/>
            <a:p>
              <a:pPr algn="ctr" rtl="0">
                <a:defRPr sz="1600" b="1" i="0">
                  <a:solidFill>
                    <a:srgbClr val="595959"/>
                  </a:solidFill>
                  <a:latin typeface="Calibri" panose="020F0502020204030204" pitchFamily="34" charset="0"/>
                  <a:ea typeface="Calibri" panose="020F0502020204030204" pitchFamily="34" charset="0"/>
                  <a:cs typeface="Calibri" panose="020F0502020204030204" pitchFamily="34" charset="0"/>
                </a:defRPr>
              </a:pPr>
              <a:r>
                <a:rPr lang="en-US" sz="1600" b="1"/>
                <a:t>Number of hourly full-time employees</a:t>
              </a:r>
            </a:p>
          </cx:txPr>
        </cx:title>
        <cx:majorGridlines/>
        <cx:tickLabels/>
        <cx:txPr>
          <a:bodyPr vertOverflow="overflow" horzOverflow="overflow" wrap="square" lIns="0" tIns="0" rIns="0" bIns="0"/>
          <a:lstStyle/>
          <a:p>
            <a:pPr algn="ctr" rtl="0">
              <a:defRPr sz="1600" b="0" i="0">
                <a:solidFill>
                  <a:srgbClr val="595959"/>
                </a:solidFill>
                <a:latin typeface="Calibri" panose="020F0502020204030204" pitchFamily="34" charset="0"/>
                <a:ea typeface="Calibri" panose="020F0502020204030204" pitchFamily="34" charset="0"/>
                <a:cs typeface="Calibri" panose="020F0502020204030204" pitchFamily="34" charset="0"/>
              </a:defRPr>
            </a:pPr>
            <a:endParaRPr lang="en-US" sz="1600"/>
          </a:p>
        </cx:txPr>
      </cx:axis>
    </cx:plotArea>
  </cx:chart>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numDim type="val">
        <cx:f>_xlchart.v1.1</cx:f>
      </cx:numDim>
    </cx:data>
  </cx:chartData>
  <cx:chart>
    <cx:title pos="t" align="ctr" overlay="0">
      <cx:tx>
        <cx:txData>
          <cx:v>Sample Data Set Hourly Pay Distribution</cx:v>
        </cx:txData>
      </cx:tx>
      <cx:txPr>
        <a:bodyPr spcFirstLastPara="1" vertOverflow="ellipsis" horzOverflow="overflow" wrap="square" lIns="0" tIns="0" rIns="0" bIns="0" anchor="ctr" anchorCtr="1"/>
        <a:lstStyle/>
        <a:p>
          <a:pPr algn="ctr" rtl="0">
            <a:defRPr b="1"/>
          </a:pPr>
          <a:r>
            <a:rPr lang="en-US" sz="1400" b="1" i="0" u="none" strike="noStrike" baseline="0">
              <a:solidFill>
                <a:sysClr val="windowText" lastClr="000000">
                  <a:lumMod val="65000"/>
                  <a:lumOff val="35000"/>
                </a:sysClr>
              </a:solidFill>
              <a:latin typeface="Calibri" panose="020F0502020204030204"/>
            </a:rPr>
            <a:t>Sample Data Set Hourly Pay Distribution</a:t>
          </a:r>
        </a:p>
      </cx:txPr>
    </cx:title>
    <cx:plotArea>
      <cx:plotAreaRegion>
        <cx:series layoutId="clusteredColumn" uniqueId="{0C0A07F9-03EC-4E4E-BFA3-D754049B3867}">
          <cx:dataLabels/>
          <cx:dataId val="0"/>
          <cx:layoutPr>
            <cx:binning intervalClosed="r"/>
          </cx:layoutPr>
        </cx:series>
      </cx:plotAreaRegion>
      <cx:axis id="0">
        <cx:catScaling gapWidth="0.330000013"/>
        <cx:title>
          <cx:tx>
            <cx:txData>
              <cx:v>Hourly wage</cx:v>
            </cx:txData>
          </cx:tx>
          <cx:txPr>
            <a:bodyPr spcFirstLastPara="1" vertOverflow="ellipsis" horzOverflow="overflow" wrap="square" lIns="0" tIns="0" rIns="0" bIns="0" anchor="ctr" anchorCtr="1"/>
            <a:lstStyle/>
            <a:p>
              <a:pPr algn="ctr" rtl="0">
                <a:defRPr b="1"/>
              </a:pPr>
              <a:r>
                <a:rPr lang="en-US" sz="900" b="1" i="0" u="none" strike="noStrike" baseline="0">
                  <a:solidFill>
                    <a:sysClr val="windowText" lastClr="000000">
                      <a:lumMod val="65000"/>
                      <a:lumOff val="35000"/>
                    </a:sysClr>
                  </a:solidFill>
                  <a:latin typeface="Calibri" panose="020F0502020204030204"/>
                </a:rPr>
                <a:t>Hourly wage</a:t>
              </a:r>
            </a:p>
          </cx:txPr>
        </cx:title>
        <cx:tickLabels/>
        <cx:txPr>
          <a:bodyPr vertOverflow="overflow" horzOverflow="overflow" wrap="square" lIns="0" tIns="0" rIns="0" bIns="0"/>
          <a:lstStyle/>
          <a:p>
            <a:pPr algn="ctr" rtl="0">
              <a:defRPr sz="900" b="0" i="0">
                <a:solidFill>
                  <a:srgbClr val="595959"/>
                </a:solidFill>
                <a:latin typeface="Calibri" panose="020F0502020204030204" pitchFamily="34" charset="0"/>
                <a:ea typeface="Calibri" panose="020F0502020204030204" pitchFamily="34" charset="0"/>
                <a:cs typeface="Calibri" panose="020F0502020204030204" pitchFamily="34" charset="0"/>
              </a:defRPr>
            </a:pPr>
            <a:endParaRPr lang="en-US" b="0"/>
          </a:p>
        </cx:txPr>
      </cx:axis>
      <cx:axis id="1">
        <cx:valScaling/>
        <cx:title>
          <cx:tx>
            <cx:rich>
              <a:bodyPr spcFirstLastPara="1" vertOverflow="ellipsis" horzOverflow="overflow" wrap="square" lIns="0" tIns="0" rIns="0" bIns="0" anchor="ctr" anchorCtr="1"/>
              <a:lstStyle/>
              <a:p>
                <a:pPr algn="ctr" rtl="0">
                  <a:defRPr/>
                </a:pPr>
                <a:r>
                  <a:rPr lang="en-US" sz="900" b="1" i="0" u="none" strike="noStrike" baseline="0">
                    <a:solidFill>
                      <a:sysClr val="windowText" lastClr="000000">
                        <a:lumMod val="65000"/>
                        <a:lumOff val="35000"/>
                      </a:sysClr>
                    </a:solidFill>
                    <a:latin typeface="Calibri" panose="020F0502020204030204"/>
                  </a:rPr>
                  <a:t>Number</a:t>
                </a:r>
                <a:r>
                  <a:rPr lang="en-US" sz="900" b="0" i="0" u="none" strike="noStrike" baseline="0">
                    <a:solidFill>
                      <a:sysClr val="windowText" lastClr="000000">
                        <a:lumMod val="65000"/>
                        <a:lumOff val="35000"/>
                      </a:sysClr>
                    </a:solidFill>
                    <a:latin typeface="Calibri" panose="020F0502020204030204"/>
                  </a:rPr>
                  <a:t> </a:t>
                </a:r>
                <a:r>
                  <a:rPr lang="en-US" sz="900" b="1" i="0" u="none" strike="noStrike" baseline="0">
                    <a:solidFill>
                      <a:sysClr val="windowText" lastClr="000000">
                        <a:lumMod val="65000"/>
                        <a:lumOff val="35000"/>
                      </a:sysClr>
                    </a:solidFill>
                    <a:latin typeface="Calibri" panose="020F0502020204030204"/>
                  </a:rPr>
                  <a:t>of</a:t>
                </a:r>
                <a:r>
                  <a:rPr lang="en-US" sz="900" b="0" i="0" u="none" strike="noStrike" baseline="0">
                    <a:solidFill>
                      <a:sysClr val="windowText" lastClr="000000">
                        <a:lumMod val="65000"/>
                        <a:lumOff val="35000"/>
                      </a:sysClr>
                    </a:solidFill>
                    <a:latin typeface="Calibri" panose="020F0502020204030204"/>
                  </a:rPr>
                  <a:t> </a:t>
                </a:r>
                <a:r>
                  <a:rPr lang="en-US" sz="900" b="1" i="0" u="none" strike="noStrike" baseline="0">
                    <a:solidFill>
                      <a:sysClr val="windowText" lastClr="000000">
                        <a:lumMod val="65000"/>
                        <a:lumOff val="35000"/>
                      </a:sysClr>
                    </a:solidFill>
                    <a:latin typeface="Calibri" panose="020F0502020204030204"/>
                  </a:rPr>
                  <a:t>employees</a:t>
                </a:r>
              </a:p>
            </cx:rich>
          </cx:tx>
        </cx:title>
        <cx:tickLabels/>
        <cx:txPr>
          <a:bodyPr vertOverflow="overflow" horzOverflow="overflow" wrap="square" lIns="0" tIns="0" rIns="0" bIns="0"/>
          <a:lstStyle/>
          <a:p>
            <a:pPr algn="ctr" rtl="0">
              <a:defRPr sz="900" b="0" i="0">
                <a:solidFill>
                  <a:srgbClr val="595959"/>
                </a:solidFill>
                <a:latin typeface="Calibri" panose="020F0502020204030204" pitchFamily="34" charset="0"/>
                <a:ea typeface="Calibri" panose="020F0502020204030204" pitchFamily="34" charset="0"/>
                <a:cs typeface="Calibri" panose="020F0502020204030204" pitchFamily="34" charset="0"/>
              </a:defRPr>
            </a:pPr>
            <a:endParaRPr lang="en-US" b="0"/>
          </a:p>
        </cx:txPr>
      </cx:axis>
    </cx:plotArea>
  </cx:chart>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numDim type="val">
        <cx:f>_xlchart.v1.2</cx:f>
      </cx:numDim>
    </cx:data>
  </cx:chartData>
  <cx:chart>
    <cx:title pos="t" align="ctr" overlay="0">
      <cx:tx>
        <cx:txData>
          <cx:v>Sample Data Hours/(Timeframe) Histogram</cx:v>
        </cx:txData>
      </cx:tx>
      <cx:txPr>
        <a:bodyPr spcFirstLastPara="1" vertOverflow="ellipsis" horzOverflow="overflow" wrap="square" lIns="0" tIns="0" rIns="0" bIns="0" anchor="ctr" anchorCtr="1"/>
        <a:lstStyle/>
        <a:p>
          <a:pPr algn="ctr" rtl="0">
            <a:defRPr b="1"/>
          </a:pPr>
          <a:r>
            <a:rPr lang="en-US" sz="1400" b="1" i="0" u="none" strike="noStrike" baseline="0">
              <a:solidFill>
                <a:sysClr val="windowText" lastClr="000000">
                  <a:lumMod val="65000"/>
                  <a:lumOff val="35000"/>
                </a:sysClr>
              </a:solidFill>
              <a:latin typeface="Calibri" panose="020F0502020204030204"/>
            </a:rPr>
            <a:t>Sample Data Hours/(Timeframe) Histogram</a:t>
          </a:r>
        </a:p>
      </cx:txPr>
    </cx:title>
    <cx:plotArea>
      <cx:plotAreaRegion>
        <cx:series layoutId="clusteredColumn" uniqueId="{0F119941-7095-411F-A6EC-A376CE1F8E57}">
          <cx:dataLabels/>
          <cx:dataId val="0"/>
          <cx:layoutPr>
            <cx:binning intervalClosed="r">
              <cx:binCount val="12"/>
            </cx:binning>
          </cx:layoutPr>
        </cx:series>
      </cx:plotAreaRegion>
      <cx:axis id="0">
        <cx:catScaling gapWidth="0.330000013"/>
        <cx:tickLabels/>
      </cx:axis>
      <cx:axis id="1">
        <cx:valScaling/>
        <cx:tickLabels/>
      </cx:axis>
    </cx:plotArea>
  </cx:chart>
</cx:chartSpace>
</file>

<file path=xl/charts/chartEx4.xml><?xml version="1.0" encoding="utf-8"?>
<cx:chartSpace xmlns:a="http://schemas.openxmlformats.org/drawingml/2006/main" xmlns:r="http://schemas.openxmlformats.org/officeDocument/2006/relationships" xmlns:cx="http://schemas.microsoft.com/office/drawing/2014/chartex">
  <cx:chartData>
    <cx:data id="0">
      <cx:numDim type="val">
        <cx:f>_xlchart.v1.3</cx:f>
      </cx:numDim>
    </cx:data>
  </cx:chartData>
  <cx:chart>
    <cx:title pos="t" align="ctr" overlay="0">
      <cx:tx>
        <cx:rich>
          <a:bodyPr spcFirstLastPara="1" vertOverflow="ellipsis" horzOverflow="overflow" wrap="square" lIns="0" tIns="0" rIns="0" bIns="0"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600">
                <a:solidFill>
                  <a:srgbClr val="C00000"/>
                </a:solidFill>
              </a:defRPr>
            </a:pPr>
            <a:r>
              <a:rPr lang="en-US" sz="1600" b="1" i="1" u="none" strike="noStrike" baseline="0">
                <a:solidFill>
                  <a:srgbClr val="C00000"/>
                </a:solidFill>
                <a:effectLst/>
                <a:latin typeface="Calibri" panose="020F0502020204030204"/>
                <a:ea typeface="Calibri" panose="020F0502020204030204" pitchFamily="34" charset="0"/>
                <a:cs typeface="Calibri" panose="020F0502020204030204" pitchFamily="34" charset="0"/>
              </a:rPr>
              <a:t>Sample</a:t>
            </a:r>
            <a:r>
              <a:rPr lang="en-US" sz="1600" b="1" i="0" u="none" strike="noStrike" baseline="0">
                <a:solidFill>
                  <a:srgbClr val="C00000"/>
                </a:solidFill>
                <a:effectLst/>
                <a:latin typeface="Calibri" panose="020F0502020204030204"/>
                <a:ea typeface="Calibri" panose="020F0502020204030204" pitchFamily="34" charset="0"/>
                <a:cs typeface="Calibri" panose="020F0502020204030204" pitchFamily="34" charset="0"/>
              </a:rPr>
              <a:t> Annual pre-tax pay of company's </a:t>
            </a:r>
          </a:p>
          <a:p>
            <a:pPr marL="0" marR="0" lvl="0" indent="0" algn="ctr" defTabSz="914400" rtl="0" eaLnBrk="1" fontAlgn="auto" latinLnBrk="0" hangingPunct="1">
              <a:lnSpc>
                <a:spcPct val="100000"/>
              </a:lnSpc>
              <a:spcBef>
                <a:spcPts val="0"/>
              </a:spcBef>
              <a:spcAft>
                <a:spcPts val="0"/>
              </a:spcAft>
              <a:buClrTx/>
              <a:buSzTx/>
              <a:buFontTx/>
              <a:buNone/>
              <a:tabLst/>
              <a:defRPr sz="1600">
                <a:solidFill>
                  <a:srgbClr val="C00000"/>
                </a:solidFill>
              </a:defRPr>
            </a:pPr>
            <a:r>
              <a:rPr lang="en-US" sz="1600" b="1" i="0" u="none" strike="noStrike" baseline="0">
                <a:solidFill>
                  <a:srgbClr val="C00000"/>
                </a:solidFill>
                <a:effectLst/>
                <a:latin typeface="Calibri" panose="020F0502020204030204"/>
                <a:ea typeface="Calibri" panose="020F0502020204030204" pitchFamily="34" charset="0"/>
                <a:cs typeface="Calibri" panose="020F0502020204030204" pitchFamily="34" charset="0"/>
              </a:rPr>
              <a:t>hourly full-time employees </a:t>
            </a:r>
            <a:r>
              <a:rPr lang="en-US" sz="1600" b="1" i="0" u="none" strike="noStrike" baseline="0">
                <a:solidFill>
                  <a:srgbClr val="C00000"/>
                </a:solidFill>
                <a:latin typeface="Calibri" panose="020F0502020204030204"/>
              </a:rPr>
              <a:t>in Chicago</a:t>
            </a:r>
          </a:p>
        </cx:rich>
      </cx:tx>
    </cx:title>
    <cx:plotArea>
      <cx:plotAreaRegion>
        <cx:series layoutId="clusteredColumn" uniqueId="{E3989526-3C99-46BA-9A6F-D52B2DEEAC69}">
          <cx:spPr>
            <a:solidFill>
              <a:schemeClr val="bg1">
                <a:lumMod val="65000"/>
              </a:schemeClr>
            </a:solidFill>
          </cx:spPr>
          <cx:dataLabels>
            <cx:txPr>
              <a:bodyPr vertOverflow="overflow" horzOverflow="overflow" wrap="square" lIns="0" tIns="0" rIns="0" bIns="0"/>
              <a:lstStyle/>
              <a:p>
                <a:pPr algn="ctr" rtl="0">
                  <a:defRPr sz="1600" b="0" i="0">
                    <a:solidFill>
                      <a:srgbClr val="595959"/>
                    </a:solidFill>
                    <a:latin typeface="Calibri" panose="020F0502020204030204" pitchFamily="34" charset="0"/>
                    <a:ea typeface="Calibri" panose="020F0502020204030204" pitchFamily="34" charset="0"/>
                    <a:cs typeface="Calibri" panose="020F0502020204030204" pitchFamily="34" charset="0"/>
                  </a:defRPr>
                </a:pPr>
                <a:endParaRPr lang="en-US" sz="1600"/>
              </a:p>
            </cx:txPr>
          </cx:dataLabels>
          <cx:dataId val="0"/>
          <cx:layoutPr>
            <cx:binning intervalClosed="r">
              <cx:binCount val="10"/>
            </cx:binning>
          </cx:layoutPr>
        </cx:series>
      </cx:plotAreaRegion>
      <cx:axis id="0">
        <cx:catScaling gapWidth="0.330000013"/>
        <cx:title>
          <cx:tx>
            <cx:txData>
              <cx:v>Annual pre-tax pay</cx:v>
            </cx:txData>
          </cx:tx>
          <cx:txPr>
            <a:bodyPr spcFirstLastPara="1" vertOverflow="ellipsis" horzOverflow="overflow" wrap="square" lIns="0" tIns="0" rIns="0" bIns="0" anchor="ctr" anchorCtr="1"/>
            <a:lstStyle/>
            <a:p>
              <a:pPr algn="ctr" rtl="0">
                <a:defRPr sz="1600" b="1"/>
              </a:pPr>
              <a:r>
                <a:rPr lang="en-US" sz="1600" b="1" i="0" u="none" strike="noStrike" baseline="0">
                  <a:solidFill>
                    <a:sysClr val="windowText" lastClr="000000">
                      <a:lumMod val="65000"/>
                      <a:lumOff val="35000"/>
                    </a:sysClr>
                  </a:solidFill>
                  <a:latin typeface="Calibri" panose="020F0502020204030204"/>
                </a:rPr>
                <a:t>Annual pre-tax pay</a:t>
              </a:r>
            </a:p>
          </cx:txPr>
        </cx:title>
        <cx:tickLabels/>
        <cx:txPr>
          <a:bodyPr vertOverflow="overflow" horzOverflow="overflow" wrap="square" lIns="0" tIns="0" rIns="0" bIns="0"/>
          <a:lstStyle/>
          <a:p>
            <a:pPr algn="ctr" rtl="0">
              <a:defRPr sz="1600" b="0" i="0">
                <a:solidFill>
                  <a:srgbClr val="595959"/>
                </a:solidFill>
                <a:latin typeface="Calibri" panose="020F0502020204030204" pitchFamily="34" charset="0"/>
                <a:ea typeface="Calibri" panose="020F0502020204030204" pitchFamily="34" charset="0"/>
                <a:cs typeface="Calibri" panose="020F0502020204030204" pitchFamily="34" charset="0"/>
              </a:defRPr>
            </a:pPr>
            <a:endParaRPr lang="en-US" sz="1600"/>
          </a:p>
        </cx:txPr>
      </cx:axis>
      <cx:axis id="1">
        <cx:valScaling/>
        <cx:title>
          <cx:tx>
            <cx:rich>
              <a:bodyPr spcFirstLastPara="1" vertOverflow="ellipsis" horzOverflow="overflow" wrap="square" lIns="0" tIns="0" rIns="0" bIns="0" anchor="ctr" anchorCtr="1"/>
              <a:lstStyle/>
              <a:p>
                <a:pPr algn="ctr" rtl="0">
                  <a:defRPr sz="1600" b="1"/>
                </a:pPr>
                <a:r>
                  <a:rPr lang="en-US" sz="1600" b="1" i="0" u="none" strike="noStrike" baseline="0">
                    <a:solidFill>
                      <a:sysClr val="windowText" lastClr="000000">
                        <a:lumMod val="65000"/>
                        <a:lumOff val="35000"/>
                      </a:sysClr>
                    </a:solidFill>
                    <a:effectLst/>
                    <a:latin typeface="Calibri" panose="020F0502020204030204"/>
                    <a:ea typeface="Calibri" panose="020F0502020204030204" pitchFamily="34" charset="0"/>
                    <a:cs typeface="Calibri" panose="020F0502020204030204" pitchFamily="34" charset="0"/>
                  </a:rPr>
                  <a:t>Number of full-time hourly employees</a:t>
                </a:r>
                <a:endParaRPr lang="en-US" sz="1600" b="1" i="0" u="none" strike="noStrike" baseline="0">
                  <a:solidFill>
                    <a:sysClr val="windowText" lastClr="000000">
                      <a:lumMod val="65000"/>
                      <a:lumOff val="35000"/>
                    </a:sysClr>
                  </a:solidFill>
                  <a:latin typeface="Calibri" panose="020F0502020204030204"/>
                </a:endParaRPr>
              </a:p>
            </cx:rich>
          </cx:tx>
        </cx:title>
        <cx:tickLabels/>
        <cx:txPr>
          <a:bodyPr vertOverflow="overflow" horzOverflow="overflow" wrap="square" lIns="0" tIns="0" rIns="0" bIns="0"/>
          <a:lstStyle/>
          <a:p>
            <a:pPr algn="ctr" rtl="0">
              <a:defRPr sz="1600" b="0" i="0">
                <a:solidFill>
                  <a:srgbClr val="595959"/>
                </a:solidFill>
                <a:latin typeface="Calibri" panose="020F0502020204030204" pitchFamily="34" charset="0"/>
                <a:ea typeface="Calibri" panose="020F0502020204030204" pitchFamily="34" charset="0"/>
                <a:cs typeface="Calibri" panose="020F0502020204030204" pitchFamily="34" charset="0"/>
              </a:defRPr>
            </a:pPr>
            <a:endParaRPr lang="en-US" sz="1600"/>
          </a:p>
        </cx:txPr>
      </cx:axis>
    </cx:plotArea>
  </cx:chart>
</cx:chartSpace>
</file>

<file path=xl/charts/colors1.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microsoft.com/office/2014/relationships/chartEx" Target="../charts/chartEx1.xml"/></Relationships>
</file>

<file path=xl/drawings/_rels/drawing2.xml.rels><?xml version="1.0" encoding="UTF-8" standalone="yes"?>
<Relationships xmlns="http://schemas.openxmlformats.org/package/2006/relationships"><Relationship Id="rId1" Type="http://schemas.microsoft.com/office/2014/relationships/chartEx" Target="../charts/chartEx2.xml"/></Relationships>
</file>

<file path=xl/drawings/_rels/drawing3.xml.rels><?xml version="1.0" encoding="UTF-8" standalone="yes"?>
<Relationships xmlns="http://schemas.openxmlformats.org/package/2006/relationships"><Relationship Id="rId2" Type="http://schemas.microsoft.com/office/2014/relationships/chartEx" Target="../charts/chartEx4.xml"/><Relationship Id="rId1" Type="http://schemas.microsoft.com/office/2014/relationships/chartEx" Target="../charts/chartEx3.xml"/></Relationships>
</file>

<file path=xl/drawings/drawing1.xml><?xml version="1.0" encoding="utf-8"?>
<xdr:wsDr xmlns:xdr="http://schemas.openxmlformats.org/drawingml/2006/spreadsheetDrawing" xmlns:a="http://schemas.openxmlformats.org/drawingml/2006/main">
  <xdr:twoCellAnchor>
    <xdr:from>
      <xdr:col>1</xdr:col>
      <xdr:colOff>397298</xdr:colOff>
      <xdr:row>7</xdr:row>
      <xdr:rowOff>24130</xdr:rowOff>
    </xdr:from>
    <xdr:to>
      <xdr:col>13</xdr:col>
      <xdr:colOff>34078</xdr:colOff>
      <xdr:row>36</xdr:row>
      <xdr:rowOff>105833</xdr:rowOff>
    </xdr:to>
    <mc:AlternateContent xmlns:mc="http://schemas.openxmlformats.org/markup-compatibility/2006">
      <mc:Choice xmlns:cx1="http://schemas.microsoft.com/office/drawing/2015/9/8/chartex" Requires="cx1">
        <xdr:graphicFrame macro="">
          <xdr:nvGraphicFramePr>
            <xdr:cNvPr id="2" name="Chart 1">
              <a:extLst>
                <a:ext uri="{FF2B5EF4-FFF2-40B4-BE49-F238E27FC236}">
                  <a16:creationId xmlns:a16="http://schemas.microsoft.com/office/drawing/2014/main" id="{3FA2C384-31AC-454A-8C5D-6C543B9479E4}"/>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006898" y="1433830"/>
              <a:ext cx="9786620" cy="5461423"/>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396876</xdr:colOff>
      <xdr:row>1</xdr:row>
      <xdr:rowOff>142875</xdr:rowOff>
    </xdr:from>
    <xdr:to>
      <xdr:col>12</xdr:col>
      <xdr:colOff>283846</xdr:colOff>
      <xdr:row>21</xdr:row>
      <xdr:rowOff>101918</xdr:rowOff>
    </xdr:to>
    <mc:AlternateContent xmlns:mc="http://schemas.openxmlformats.org/markup-compatibility/2006">
      <mc:Choice xmlns:cx1="http://schemas.microsoft.com/office/drawing/2015/9/8/chartex" Requires="cx1">
        <xdr:graphicFrame macro="">
          <xdr:nvGraphicFramePr>
            <xdr:cNvPr id="3" name="Chart 2">
              <a:extLst>
                <a:ext uri="{FF2B5EF4-FFF2-40B4-BE49-F238E27FC236}">
                  <a16:creationId xmlns:a16="http://schemas.microsoft.com/office/drawing/2014/main" id="{1DE99A6A-B08F-4F05-B730-036A193D1977}"/>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396876" y="325755"/>
              <a:ext cx="7202170" cy="3616643"/>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0</xdr:col>
      <xdr:colOff>586740</xdr:colOff>
      <xdr:row>7</xdr:row>
      <xdr:rowOff>91440</xdr:rowOff>
    </xdr:from>
    <xdr:to>
      <xdr:col>9</xdr:col>
      <xdr:colOff>182880</xdr:colOff>
      <xdr:row>23</xdr:row>
      <xdr:rowOff>152400</xdr:rowOff>
    </xdr:to>
    <mc:AlternateContent xmlns:mc="http://schemas.openxmlformats.org/markup-compatibility/2006">
      <mc:Choice xmlns:cx1="http://schemas.microsoft.com/office/drawing/2015/9/8/chartex" Requires="cx1">
        <xdr:graphicFrame macro="">
          <xdr:nvGraphicFramePr>
            <xdr:cNvPr id="2" name="Chart 1">
              <a:extLst>
                <a:ext uri="{FF2B5EF4-FFF2-40B4-BE49-F238E27FC236}">
                  <a16:creationId xmlns:a16="http://schemas.microsoft.com/office/drawing/2014/main" id="{32A60AC8-CCCB-4716-AAB3-4048FFB47F14}"/>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259080" y="1386840"/>
              <a:ext cx="5486400" cy="2987040"/>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10</xdr:col>
      <xdr:colOff>74083</xdr:colOff>
      <xdr:row>6</xdr:row>
      <xdr:rowOff>43603</xdr:rowOff>
    </xdr:from>
    <xdr:to>
      <xdr:col>13</xdr:col>
      <xdr:colOff>1717039</xdr:colOff>
      <xdr:row>39</xdr:row>
      <xdr:rowOff>-1</xdr:rowOff>
    </xdr:to>
    <mc:AlternateContent xmlns:mc="http://schemas.openxmlformats.org/markup-compatibility/2006">
      <mc:Choice xmlns:cx1="http://schemas.microsoft.com/office/drawing/2015/9/8/chartex" Requires="cx1">
        <xdr:graphicFrame macro="">
          <xdr:nvGraphicFramePr>
            <xdr:cNvPr id="7" name="Chart 6">
              <a:extLst>
                <a:ext uri="{FF2B5EF4-FFF2-40B4-BE49-F238E27FC236}">
                  <a16:creationId xmlns:a16="http://schemas.microsoft.com/office/drawing/2014/main" id="{22050543-53C7-471E-8C72-6E615ACD52D8}"/>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6124363" y="1156123"/>
              <a:ext cx="8211396" cy="5991436"/>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dget Callaghan" refreshedDate="44049.524682870368" createdVersion="6" refreshedVersion="6" minRefreshableVersion="3" recordCount="567" xr:uid="{370BA35E-A436-44B3-BC89-FE05D64FF3CF}">
  <cacheSource type="worksheet">
    <worksheetSource ref="B12:V579" sheet="1-4. Gather employee data"/>
  </cacheSource>
  <cacheFields count="21">
    <cacheField name="Employee Name or Other Identifier" numFmtId="1">
      <sharedItems containsSemiMixedTypes="0" containsString="0" containsNumber="1" containsInteger="1" minValue="1" maxValue="567"/>
    </cacheField>
    <cacheField name="Title / Role" numFmtId="0">
      <sharedItems/>
    </cacheField>
    <cacheField name="Business Unit Description" numFmtId="0">
      <sharedItems/>
    </cacheField>
    <cacheField name="Hire Date _x000a_(for tenure)" numFmtId="14">
      <sharedItems containsSemiMixedTypes="0" containsNonDate="0" containsDate="1" containsString="0" minDate="2014-01-01T00:00:00" maxDate="2020-07-23T00:00:00"/>
    </cacheField>
    <cacheField name="Pay Period Start" numFmtId="14">
      <sharedItems containsSemiMixedTypes="0" containsNonDate="0" containsDate="1" containsString="0" minDate="2019-07-01T00:00:00" maxDate="2019-07-02T00:00:00"/>
    </cacheField>
    <cacheField name="Pay Period End" numFmtId="14">
      <sharedItems containsSemiMixedTypes="0" containsNonDate="0" containsDate="1" containsString="0" minDate="2020-06-30T00:00:00" maxDate="2020-07-01T00:00:00"/>
    </cacheField>
    <cacheField name="Weeks in Pay Period" numFmtId="2">
      <sharedItems containsSemiMixedTypes="0" containsString="0" containsNumber="1" minValue="52.142857142857146" maxValue="52.142857142857146"/>
    </cacheField>
    <cacheField name="Total Pre-Tax Pay for Hours Worked During _x000a_the Pay Period" numFmtId="6">
      <sharedItems containsSemiMixedTypes="0" containsString="0" containsNumber="1" minValue="18770.400000000001" maxValue="52045.297956372044" count="571">
        <n v="41024.696280923075"/>
        <n v="42015.751996362953"/>
        <n v="43156.887929071643"/>
        <n v="43120.497969796314"/>
        <n v="45539.635711825496"/>
        <n v="46840.768160734791"/>
        <n v="48141.900609644144"/>
        <n v="49443.033058553439"/>
        <n v="52045.297956372044"/>
        <n v="50719.853710937896"/>
        <n v="50698.538793997548"/>
        <n v="50510.446998651641"/>
        <n v="46714.10019944606"/>
        <n v="46528.219106152625"/>
        <n v="46375.474470186215"/>
        <n v="46146.662141047644"/>
        <n v="49861.965386324628"/>
        <n v="49797.106018524006"/>
        <n v="49743.214019509003"/>
        <n v="49565.979039013182"/>
        <n v="49448.974936276107"/>
        <n v="49428.969399838054"/>
        <n v="49345.295585985106"/>
        <n v="36896.231419764852"/>
        <n v="49046.481042526131"/>
        <n v="48805.231457315218"/>
        <n v="48645.179655034619"/>
        <n v="48237.616281555005"/>
        <n v="48152.779339252746"/>
        <n v="48067.357244282335"/>
        <n v="48060.258989097456"/>
        <n v="38391.724800000004"/>
        <n v="47984.947140124736"/>
        <n v="37991.062353045687"/>
        <n v="37829.268804612046"/>
        <n v="38775.18157948905"/>
        <n v="39884.030645654362"/>
        <n v="39754.609337050897"/>
        <n v="40866.359774112418"/>
        <n v="40686.202300626399"/>
        <n v="40651.336661200236"/>
        <n v="41580.65403005531"/>
        <n v="41432.316372283611"/>
        <n v="45904.056000000004"/>
        <n v="43489.914882770718"/>
        <n v="45764.144825449323"/>
        <n v="45589.166031806548"/>
        <n v="45507.924137944276"/>
        <n v="35180.936230026433"/>
        <n v="36117.398916561404"/>
        <n v="37092.536208119651"/>
        <n v="37091.501177363418"/>
        <n v="39237.365242592838"/>
        <n v="39151.991983995867"/>
        <n v="40181.377227309873"/>
        <n v="41246.059313521131"/>
        <n v="42332.071542578327"/>
        <n v="44483.209592106941"/>
        <n v="44413.709158681326"/>
        <n v="44344.822993100017"/>
        <n v="44282.685244702174"/>
        <n v="40959.850989315673"/>
        <n v="40925.300813754016"/>
        <n v="40865.369696898058"/>
        <n v="40778.682140094556"/>
        <n v="44075.702827958768"/>
        <n v="44039.900260509741"/>
        <n v="43898.228228024876"/>
        <n v="43784.248471741164"/>
        <n v="43729.133549984435"/>
        <n v="43706.470677117984"/>
        <n v="43645.795916513904"/>
        <n v="32682.550175520351"/>
        <n v="43571.721263725354"/>
        <n v="43284.850906853455"/>
        <n v="43200.581476303269"/>
        <n v="43178.645785778426"/>
        <n v="42600.242698461538"/>
        <n v="42543.575888567488"/>
        <n v="42475.500420571429"/>
        <n v="42313.446192692718"/>
        <n v="33656.276451164835"/>
        <n v="33567.56281721445"/>
        <n v="34569.954428095094"/>
        <n v="35570.401515377431"/>
        <n v="35528.141454210381"/>
        <n v="36560.867289138267"/>
        <n v="36516.249000000003"/>
        <n v="41732.856"/>
        <n v="36508.315701796899"/>
        <n v="36484.435511153562"/>
        <n v="37437.134862025428"/>
        <n v="37321.271499323564"/>
        <n v="39300.334489914312"/>
        <n v="41333.010994959492"/>
        <n v="41239.547787582982"/>
        <n v="41186.068800405752"/>
        <n v="31911.349196026786"/>
        <n v="32920.07083982625"/>
        <n v="33914.701276426465"/>
        <n v="33883.066832500437"/>
        <n v="35930.741223840792"/>
        <n v="35803.027629585333"/>
        <n v="36803.610884124901"/>
        <n v="37816.222530921121"/>
        <n v="38824.019082415442"/>
        <n v="40838.278042431273"/>
        <n v="40715.599968222887"/>
        <n v="40662.072978755583"/>
        <n v="40633.110467908256"/>
        <n v="37549.055684421903"/>
        <n v="37543.758737474942"/>
        <n v="37504.181690563986"/>
        <n v="37474.88437656789"/>
        <n v="40420.143704752285"/>
        <n v="40412.454758643762"/>
        <n v="40391.734164571943"/>
        <n v="40354.217611333981"/>
        <n v="40332.302760742707"/>
        <n v="40332.275628511918"/>
        <n v="40225.595095266959"/>
        <n v="30043.907941877147"/>
        <n v="40035.780472390725"/>
        <n v="40030.218781902717"/>
        <n v="40024.365659044677"/>
        <n v="40019.000764123601"/>
        <n v="39916.369411993132"/>
        <n v="39856.795868031593"/>
        <n v="39812.640849840049"/>
        <n v="39758.63088495488"/>
        <n v="31753.913700261342"/>
        <n v="31737.863007806645"/>
        <n v="32717.36932807089"/>
        <n v="39647.256000000001"/>
        <n v="33672.056374468077"/>
        <n v="33613.479179271257"/>
        <n v="34482.108919292732"/>
        <n v="34436.919638273408"/>
        <n v="34427.295320669327"/>
        <n v="35355.480054131331"/>
        <n v="35303.759462654518"/>
        <n v="37243.799570817944"/>
        <n v="39189.79991180358"/>
        <n v="39094.480051752987"/>
        <n v="39082.245539000738"/>
        <n v="30257.527670867432"/>
        <n v="31228.440444138021"/>
        <n v="32182.803143878562"/>
        <n v="32132.496757935482"/>
        <n v="34061.835013784708"/>
        <n v="33947.428258087617"/>
        <n v="34867.824293695434"/>
        <n v="35797.56107882355"/>
        <n v="36764.668392955122"/>
        <n v="38641.380874835711"/>
        <n v="38456.374770344584"/>
        <n v="38427.818369470639"/>
        <n v="38404.4997388025"/>
        <n v="35503.737647498703"/>
        <n v="35452.126254059272"/>
        <n v="35386.06271106565"/>
        <n v="35325.754482666969"/>
        <n v="38144.680477800401"/>
        <n v="38141.661274838705"/>
        <n v="38078.060518500257"/>
        <n v="38055.08711325199"/>
        <n v="38029.887431167255"/>
        <n v="38022.563708094625"/>
        <n v="38004.584681359491"/>
        <n v="28489.243136459092"/>
        <n v="37978.72874092406"/>
        <n v="37914.231392062866"/>
        <n v="37791.845605441573"/>
        <n v="37787.448462645152"/>
        <n v="37699.396324485977"/>
        <n v="37685.573208723545"/>
        <n v="37680.009484939663"/>
        <n v="37638.12292402827"/>
        <n v="30057.997459156741"/>
        <n v="30988.366200000004"/>
        <n v="37561.656000000003"/>
        <n v="30037.051498105109"/>
        <n v="30925.9695289548"/>
        <n v="31844.096029993179"/>
        <n v="31841.144888549366"/>
        <n v="32738.446821611422"/>
        <n v="32692.342328339619"/>
        <n v="32646.854946335363"/>
        <n v="33577.912947463374"/>
        <n v="33551.872321000548"/>
        <n v="35398.705196701732"/>
        <n v="37123.68"/>
        <n v="37110.798417883962"/>
        <n v="37080.19279480564"/>
        <n v="37077.290046367438"/>
        <n v="28720.008568534897"/>
        <n v="29620.721309089578"/>
        <n v="30438.978743897515"/>
        <n v="30415.014610225466"/>
        <n v="32230.826167148054"/>
        <n v="32229.846360396881"/>
        <n v="33100.368465934822"/>
        <n v="33981.227808832002"/>
        <n v="34882.290134542156"/>
        <n v="36572.496773695711"/>
        <n v="36565.907759290836"/>
        <n v="36546.201504573117"/>
        <n v="36528.474383867513"/>
        <n v="33724.287871969784"/>
        <n v="33687.444432974669"/>
        <n v="33682.422697333306"/>
        <n v="33677.972432056376"/>
        <n v="36404.51946181884"/>
        <n v="36362.317293328611"/>
        <n v="36343.166535195152"/>
        <n v="36335.487045818641"/>
        <n v="36324.400330919081"/>
        <n v="36310.879636368998"/>
        <n v="36292.216605384281"/>
        <n v="27204.977269229475"/>
        <n v="36265.013242303132"/>
        <n v="36255.462531425197"/>
        <n v="36200.852292141426"/>
        <n v="36155.516960688707"/>
        <n v="36145.255445145514"/>
        <n v="36115.006357880338"/>
        <n v="36103.841097824537"/>
        <n v="28883.072878259634"/>
        <n v="29785.66890570525"/>
        <n v="30688.264933150862"/>
        <n v="31590.860960596478"/>
        <n v="32493.456988042086"/>
        <n v="34298.649042933313"/>
        <n v="27980.476850814019"/>
        <n v="27980.476850814015"/>
        <n v="28883.072878259627"/>
        <n v="29285.357609570281"/>
        <n v="29270.655173148443"/>
        <n v="31044.092466300219"/>
        <n v="31038.496063938834"/>
        <n v="31925.066530488912"/>
        <n v="35455.199999999997"/>
        <n v="32741.049285121677"/>
        <n v="33613.159136020266"/>
        <n v="35368.643944070936"/>
        <n v="35314.870917954853"/>
        <n v="35309.532746345758"/>
        <n v="35300.09743841584"/>
        <n v="32622.319872490461"/>
        <n v="32588.295202164518"/>
        <n v="32574.294223459663"/>
        <n v="32557.454415567594"/>
        <n v="35196.646662121602"/>
        <n v="35194.101185671585"/>
        <n v="35157.116697538841"/>
        <n v="35122.655395701004"/>
        <n v="35122.161236967499"/>
        <n v="35118.139770844718"/>
        <n v="35085.118777139345"/>
        <n v="26296.774608003216"/>
        <n v="35051.228290577899"/>
        <n v="35035.219753790101"/>
        <n v="34949.468524739692"/>
        <n v="34943.15283529029"/>
        <n v="34942.342486729183"/>
        <n v="34897.259048601707"/>
        <n v="34892.943027202338"/>
        <n v="34882.203000437279"/>
        <n v="27894.950433178397"/>
        <n v="27874.127703607915"/>
        <n v="28724.602245475195"/>
        <n v="29589.019931015748"/>
        <n v="29583.180315141359"/>
        <n v="30450.646677787281"/>
        <n v="30450.621628728702"/>
        <n v="30449.513581226289"/>
        <n v="31310.547519478554"/>
        <n v="31307.544053429869"/>
        <n v="33034.323029373358"/>
        <n v="34761.601626498166"/>
        <n v="34723.22655746463"/>
        <n v="34662.669666461537"/>
        <n v="26849.679263415084"/>
        <n v="27714.024597389922"/>
        <n v="28579.940477332697"/>
        <n v="28561.428128497166"/>
        <n v="30286.080241997242"/>
        <n v="30285.727920274869"/>
        <n v="31136.082989297662"/>
        <n v="31949.59583744096"/>
        <n v="32797.003224493055"/>
        <n v="34514.686904785107"/>
        <n v="34511.453190584798"/>
        <n v="34508.246062860191"/>
        <n v="34500.415022486137"/>
        <n v="31867.646710418801"/>
        <n v="31861.12055191931"/>
        <n v="34412.400000000001"/>
        <n v="31831.47"/>
        <n v="31787.424230236265"/>
        <n v="31774.136296816279"/>
        <n v="34330.428766031058"/>
        <n v="34273.100524265174"/>
        <n v="34253.298318333866"/>
        <n v="34249.92362220736"/>
        <n v="34233.874311774802"/>
        <n v="34200.545965738529"/>
        <n v="34196.879560885449"/>
        <n v="25644.273614674967"/>
        <n v="34187.249322611693"/>
        <n v="34169.826343315632"/>
        <n v="34152.604972535635"/>
        <n v="34149.793381640746"/>
        <n v="34139.558039512922"/>
        <n v="34139.351294592241"/>
        <n v="34135.114074176163"/>
        <n v="34123.416938734001"/>
        <n v="27240.227654377737"/>
        <n v="27229.34159579737"/>
        <n v="28069.707799706248"/>
        <n v="28913.911409760462"/>
        <n v="28896.954523287019"/>
        <n v="29730.990430785132"/>
        <n v="29687.531952473248"/>
        <n v="29686.592366817622"/>
        <n v="30505.398433684462"/>
        <n v="30501.7944798918"/>
        <n v="32155.78372742275"/>
        <n v="33832.104128125866"/>
        <n v="33814.208934510534"/>
        <n v="33798.252046845868"/>
        <n v="26186.738158607757"/>
        <n v="27022.494929144486"/>
        <n v="27862.263171337745"/>
        <n v="27815.894940024973"/>
        <n v="29499.243501004734"/>
        <n v="29499.217241276554"/>
        <n v="30340.935306643692"/>
        <n v="31170.693889196908"/>
        <n v="32007.802042000429"/>
        <n v="33672.412374160005"/>
        <n v="33653.010242419216"/>
        <n v="33566.065225755243"/>
        <n v="33540.958317721204"/>
        <n v="31016.83897806946"/>
        <n v="30966.678442904416"/>
        <n v="30965.516637450564"/>
        <n v="30958.878963938088"/>
        <n v="33444.222177010102"/>
        <n v="33425.566151143561"/>
        <n v="33390.455999999998"/>
        <n v="33386.183193143719"/>
        <n v="33375.327737262742"/>
        <n v="33326.434250414204"/>
        <n v="33320.512102216606"/>
        <n v="33306.484135521692"/>
        <n v="24975.347744688552"/>
        <n v="33266.185654988483"/>
        <n v="33232.05773765716"/>
        <n v="33207.901420398797"/>
        <n v="33206.85666113146"/>
        <n v="33184.251447766648"/>
        <n v="33179.901637661758"/>
        <n v="33118.787453143632"/>
        <n v="33117.429424698545"/>
        <n v="26484.846786683123"/>
        <n v="26476.247555321421"/>
        <n v="27291.828290686375"/>
        <n v="28099.593310374337"/>
        <n v="28093.090627512061"/>
        <n v="28913.985208750277"/>
        <n v="28904.395271376612"/>
        <n v="28900.829807281076"/>
        <n v="29709.767204225616"/>
        <n v="29702.560281789145"/>
        <n v="31351.385864354801"/>
        <n v="32995.711881514348"/>
        <n v="32984.541262421153"/>
        <n v="32960.622347403303"/>
        <n v="25543.333433268232"/>
        <n v="26354.790507309011"/>
        <n v="27172.755757510058"/>
        <n v="27107.980275490751"/>
        <n v="28724.965157087936"/>
        <n v="28703.741504681209"/>
        <n v="29521.82224724445"/>
        <n v="30340.924174428677"/>
        <n v="31151.412949179277"/>
        <n v="32786.5299423834"/>
        <n v="32776.974186209576"/>
        <n v="32776.751801461738"/>
        <n v="32745.845464696031"/>
        <n v="32743.919999999998"/>
        <n v="30270.760245384921"/>
        <n v="30222.673477584871"/>
        <n v="30194.917357177215"/>
        <n v="30194.827421319667"/>
        <n v="32642.570966798488"/>
        <n v="32636.481887853071"/>
        <n v="32609.366997378962"/>
        <n v="32605.264881188061"/>
        <n v="32588.500989468077"/>
        <n v="32578.227087363139"/>
        <n v="32557.220674694774"/>
        <n v="24408.706312437393"/>
        <n v="32543.14793671824"/>
        <n v="32536.79654074581"/>
        <n v="30095.207999999999"/>
        <n v="32524.796587665936"/>
        <n v="32495.654751493777"/>
        <n v="32449.446116610463"/>
        <n v="32436.723205202008"/>
        <n v="32420.297212162819"/>
        <n v="32361.179801227128"/>
        <n v="25862.021955934408"/>
        <n v="25854.067129550494"/>
        <n v="26591.841631423205"/>
        <n v="27386.707224258756"/>
        <n v="27382.898570456073"/>
        <n v="28113.348441439397"/>
        <n v="28074.367756197302"/>
        <n v="28069.121967545769"/>
        <n v="28803.589209350688"/>
        <n v="28780.580237648584"/>
        <n v="30330.18030687598"/>
        <n v="31924.308765474001"/>
        <n v="31901.928543741556"/>
        <n v="31900.865166451338"/>
        <n v="24722.079483418216"/>
        <n v="25509.130032739697"/>
        <n v="26275.858600442814"/>
        <n v="26244.381703819367"/>
        <n v="27779.817171915165"/>
        <n v="27776.124116924646"/>
        <n v="28521.416871917314"/>
        <n v="29299.580019338049"/>
        <n v="30080.012939217082"/>
        <n v="31655.935599140706"/>
        <n v="31603.60384297893"/>
        <n v="31577.677708149116"/>
        <n v="31575.072979761542"/>
        <n v="29196.843258696812"/>
        <n v="29191.766226186795"/>
        <n v="29186.653874787931"/>
        <n v="29181.629789350671"/>
        <n v="31496.36321484638"/>
        <n v="31485.97451919032"/>
        <n v="31477.781219314242"/>
        <n v="31447.368120162282"/>
        <n v="31447.184620833301"/>
        <n v="31444.7668522153"/>
        <n v="31397.663507873065"/>
        <n v="23544.950882369627"/>
        <n v="31352.148903431716"/>
        <n v="31320.315825505542"/>
        <n v="26609.1276"/>
        <n v="31278.371852451495"/>
        <n v="31185.380389363709"/>
        <n v="31181.830219784522"/>
        <n v="31157.759390626114"/>
        <n v="31135.966342949749"/>
        <n v="31095.747032529394"/>
        <n v="24873.82868085743"/>
        <n v="24813.100657399002"/>
        <n v="25542.977143705408"/>
        <n v="26269.500724913105"/>
        <n v="26237.752681921793"/>
        <n v="27003.996305005378"/>
        <n v="26945.441542663888"/>
        <n v="24610.080000000002"/>
        <n v="26901.630420084359"/>
        <n v="27645.800061656384"/>
        <n v="27584.897223412772"/>
        <n v="29116.75354834049"/>
        <n v="30598.335788063523"/>
        <n v="30578.394156644757"/>
        <n v="30574.465270761262"/>
        <n v="23678.44496662058"/>
        <n v="24406.297279252187"/>
        <n v="25159.679049978989"/>
        <n v="25106.775733753955"/>
        <n v="26627.737504832501"/>
        <n v="26623.85032200026"/>
        <n v="27377.552159728057"/>
        <n v="28126.193006446982"/>
        <n v="28850.594458877629"/>
        <n v="30315.563035629544"/>
        <n v="30315.337861836571"/>
        <n v="30274.090205312332"/>
        <n v="23436.93"/>
        <n v="30214.809594624898"/>
        <n v="27918.253853710747"/>
        <n v="27907.995289311944"/>
        <n v="27877.611755540587"/>
        <n v="27844.482369761081"/>
        <n v="30051.836977419265"/>
        <n v="29987.20215099644"/>
        <n v="29971.642696974304"/>
        <n v="29964.975505247789"/>
        <n v="29835.024080976826"/>
        <n v="29766.272819996142"/>
        <n v="29718.393598830335"/>
        <n v="22288.029395078858"/>
        <n v="29625.614579076864"/>
        <n v="29603.575498002025"/>
        <n v="29575.186787868133"/>
        <n v="29572.732229582067"/>
        <n v="29543.049012817584"/>
        <n v="29542.624609281709"/>
        <n v="29519.663614128578"/>
        <n v="29399.239300712474"/>
        <n v="23495.07244887331"/>
        <n v="23479.018032536227"/>
        <n v="24166.761427514939"/>
        <n v="24870.084796869432"/>
        <n v="27758.2932"/>
        <n v="26297.330399999999"/>
        <n v="29219.255999999998"/>
        <n v="24460.043511368607"/>
        <n v="25094.203312053076"/>
        <n v="25019.540597961899"/>
        <n v="24912.107684218539"/>
        <n v="25496.753837421897"/>
        <n v="25403.648555135056"/>
        <n v="26043.93"/>
        <n v="26597.076251251445"/>
        <n v="27874.431516312376"/>
        <n v="27873.801982217756"/>
        <n v="24179.925000000003"/>
        <n v="27529.919999999998"/>
        <n v="24589.223999999998"/>
        <n v="23906.190000000002"/>
        <n v="27133.655999999999"/>
        <n v="23741.949000000001"/>
        <n v="22385.266200000002"/>
        <n v="27022.732053853699"/>
        <n v="27008.519999999997"/>
        <n v="22868.603999999999"/>
        <n v="26591.399999999998"/>
        <n v="21273.119999999999"/>
        <n v="22811.25"/>
        <n v="25652.880000000001"/>
        <n v="20819.502"/>
        <n v="22524.48"/>
        <n v="25027.199999999997"/>
        <n v="18770.400000000001"/>
        <n v="35707.410207062348" u="1"/>
        <n v="28499.550180243343" u="1"/>
        <n v="32239.073436187366" u="1"/>
        <n v="28782.852301420997" u="1"/>
        <n v="35681.362299847155" u="1"/>
        <n v="30508.89168782072" u="1"/>
        <n v="36066.358776043075" u="1"/>
        <n v="28847.280912362625" u="1"/>
        <n v="30525.073355284745" u="1"/>
        <n v="31397.567784045532" u="1"/>
        <n v="27628.590068501857" u="1"/>
        <n v="27652.451747552062" u="1"/>
        <n v="29419.893765503322" u="1"/>
        <n v="35699.697125187791" u="1"/>
        <n v="29663.6247307841" u="1"/>
        <n v="28540.965574299542" u="1"/>
        <n v="46452.781047263998" u="1"/>
        <n v="31395.598651741944" u="1"/>
        <n v="33940.207779253506" u="1"/>
        <n v="50911.9506609936" u="1"/>
        <n v="45167.65964865101" u="1"/>
        <n v="31367.342583650581" u="1"/>
        <n v="48472.683668531368" u="1"/>
        <n v="47637.621451907107" u="1"/>
        <n v="32249.507051286328" u="1"/>
      </sharedItems>
    </cacheField>
    <cacheField name="Total Hours Worked during the Pay Period" numFmtId="3">
      <sharedItems containsSemiMixedTypes="0" containsString="0" containsNumber="1" minValue="1564.2" maxValue="2085.6"/>
    </cacheField>
    <cacheField name="Average _x000a_Hourly Wage" numFmtId="8">
      <sharedItems containsSemiMixedTypes="0" containsString="0" containsNumber="1" minValue="12" maxValue="25.38122937062937"/>
    </cacheField>
    <cacheField name="Employee Status" numFmtId="0">
      <sharedItems/>
    </cacheField>
    <cacheField name="Full-Time/_x000a_Part-Time" numFmtId="0">
      <sharedItems/>
    </cacheField>
    <cacheField name="Termination Date" numFmtId="0">
      <sharedItems/>
    </cacheField>
    <cacheField name="Work City" numFmtId="0">
      <sharedItems count="7">
        <s v="San Francisco"/>
        <s v="Boston "/>
        <s v="Dallas"/>
        <s v="Chicago"/>
        <s v="Nashville"/>
        <s v="Lawton"/>
        <s v="Boston" u="1"/>
      </sharedItems>
    </cacheField>
    <cacheField name="Work County" numFmtId="0">
      <sharedItems/>
    </cacheField>
    <cacheField name="County label" numFmtId="0">
      <sharedItems/>
    </cacheField>
    <cacheField name="Comma" numFmtId="1">
      <sharedItems/>
    </cacheField>
    <cacheField name="Space" numFmtId="1">
      <sharedItems/>
    </cacheField>
    <cacheField name="Work State" numFmtId="0">
      <sharedItems/>
    </cacheField>
    <cacheField name="Automated gross pay calculation" numFmtId="165">
      <sharedItems containsSemiMixedTypes="0" containsString="0" containsNumber="1" minValue="18770.400000000001" maxValue="52045.297956372044"/>
    </cacheField>
    <cacheField name="County State"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dget Callaghan" refreshedDate="44057.684568402779" createdVersion="6" refreshedVersion="6" minRefreshableVersion="3" recordCount="567" xr:uid="{03D2A51F-9936-49F2-829C-FC79AE474918}">
  <cacheSource type="worksheet">
    <worksheetSource ref="B12:Y579" sheet="7. Analyze living wage data"/>
  </cacheSource>
  <cacheFields count="24">
    <cacheField name="Employee Name or Other Identifier" numFmtId="1">
      <sharedItems containsSemiMixedTypes="0" containsString="0" containsNumber="1" containsInteger="1" minValue="1" maxValue="567"/>
    </cacheField>
    <cacheField name="Title / Role" numFmtId="0">
      <sharedItems/>
    </cacheField>
    <cacheField name="Business Unit Description" numFmtId="0">
      <sharedItems/>
    </cacheField>
    <cacheField name="Hire Date _x000a_(for tenure)" numFmtId="14">
      <sharedItems containsSemiMixedTypes="0" containsNonDate="0" containsDate="1" containsString="0" minDate="2014-01-01T00:00:00" maxDate="2020-07-23T00:00:00"/>
    </cacheField>
    <cacheField name="Pay Period Start" numFmtId="14">
      <sharedItems containsSemiMixedTypes="0" containsNonDate="0" containsDate="1" containsString="0" minDate="2019-07-01T00:00:00" maxDate="2019-07-02T00:00:00"/>
    </cacheField>
    <cacheField name="Total Pre-Tax Pay for Hours Worked During _x000a_the Pay Period" numFmtId="165">
      <sharedItems containsSemiMixedTypes="0" containsString="0" containsNumber="1" minValue="18770.400000000001" maxValue="52045.297956372044"/>
    </cacheField>
    <cacheField name="Total Hours Worked during the Pay Period" numFmtId="0">
      <sharedItems containsSemiMixedTypes="0" containsString="0" containsNumber="1" minValue="1564.2" maxValue="2085.6"/>
    </cacheField>
    <cacheField name="Average _x000a_Hourly Wage" numFmtId="164">
      <sharedItems containsSemiMixedTypes="0" containsString="0" containsNumber="1" minValue="12" maxValue="25.38122937062937"/>
    </cacheField>
    <cacheField name="Employee Status" numFmtId="0">
      <sharedItems/>
    </cacheField>
    <cacheField name="Full-Time/_x000a_Part-Time" numFmtId="0">
      <sharedItems/>
    </cacheField>
    <cacheField name="Termination Date" numFmtId="0">
      <sharedItems/>
    </cacheField>
    <cacheField name="Work City" numFmtId="0">
      <sharedItems/>
    </cacheField>
    <cacheField name="Work County" numFmtId="0">
      <sharedItems/>
    </cacheField>
    <cacheField name="Work State" numFmtId="0">
      <sharedItems/>
    </cacheField>
    <cacheField name="Living Wage Location (see tab 3)" numFmtId="0">
      <sharedItems count="6">
        <s v="Davidson County, TN"/>
        <s v="Dallas County, TX"/>
        <s v="Cook County, IL"/>
        <s v="Comanche County, OK"/>
        <s v="Suffolk County, MA"/>
        <s v="San Francisco County, CA"/>
      </sharedItems>
    </cacheField>
    <cacheField name="Hourly Living Wage" numFmtId="164">
      <sharedItems containsSemiMixedTypes="0" containsString="0" containsNumber="1" minValue="15.32" maxValue="24.81"/>
    </cacheField>
    <cacheField name="Timeframe Living Wage Pay" numFmtId="165">
      <sharedItems containsSemiMixedTypes="0" containsString="0" containsNumber="1" minValue="31865.599999999999" maxValue="51604.799999999996"/>
    </cacheField>
    <cacheField name="Hourly Wage vs. Living Wage" numFmtId="164">
      <sharedItems containsSemiMixedTypes="0" containsString="0" containsNumber="1" minValue="-5.4600000000000009" maxValue="8.6190706324021384"/>
    </cacheField>
    <cacheField name="Annual Take Home Pay vs. Living Wage Pay" numFmtId="165">
      <sharedItems containsSemiMixedTypes="0" containsString="0" containsNumber="1" minValue="-18323.866566731773" maxValue="18063.853710937896"/>
    </cacheField>
    <cacheField name="Do they take home an annual living wage?" numFmtId="0">
      <sharedItems count="2">
        <s v="Yes"/>
        <s v="No"/>
      </sharedItems>
    </cacheField>
    <cacheField name="__% of living wage" numFmtId="0">
      <sharedItems containsSemiMixedTypes="0" containsString="0" containsNumber="1" minValue="4779.8399999999992" maxValue="7740.7199999999993"/>
    </cacheField>
    <cacheField name="__% below" numFmtId="0">
      <sharedItems containsSemiMixedTypes="0" containsString="0" containsNumber="1" minValue="27085.759999999998" maxValue="43864.079999999994"/>
    </cacheField>
    <cacheField name="__% above" numFmtId="0">
      <sharedItems containsSemiMixedTypes="0" containsString="0" containsNumber="1" minValue="36645.439999999995" maxValue="59345.52"/>
    </cacheField>
    <cacheField name="Is their gross pay within designated % (see C5) above or below the annual living wage pay?" numFmtId="0">
      <sharedItems count="2">
        <s v="No"/>
        <s v="Ye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67">
  <r>
    <n v="567"/>
    <s v="Sales Associate"/>
    <s v="Apparel"/>
    <d v="2020-06-01T00:00:00"/>
    <d v="2019-07-01T00:00:00"/>
    <d v="2020-06-30T00:00:00"/>
    <n v="52.142857142857146"/>
    <x v="0"/>
    <n v="1616.34"/>
    <n v="25.38122937062937"/>
    <s v="Active"/>
    <s v="FT"/>
    <s v="N/A"/>
    <x v="0"/>
    <s v="San Francisco"/>
    <s v="County"/>
    <s v=","/>
    <s v=" "/>
    <s v="CA"/>
    <n v="41024.696280923075"/>
    <s v="San Francisco County, CA"/>
  </r>
  <r>
    <n v="566"/>
    <s v="Sales Associate"/>
    <s v="Apparel"/>
    <d v="2020-06-01T00:00:00"/>
    <d v="2019-07-01T00:00:00"/>
    <d v="2020-06-30T00:00:00"/>
    <n v="52.142857142857146"/>
    <x v="1"/>
    <n v="1668.48"/>
    <n v="25.182053124018839"/>
    <s v="Active"/>
    <s v="FT"/>
    <s v="N/A"/>
    <x v="0"/>
    <s v="San Francisco"/>
    <s v="County"/>
    <s v=","/>
    <s v=" "/>
    <s v="CA"/>
    <n v="42015.751996362953"/>
    <s v="San Francisco County, CA"/>
  </r>
  <r>
    <n v="565"/>
    <s v="Sales Associate"/>
    <s v="Apparel"/>
    <d v="2020-06-01T00:00:00"/>
    <d v="2019-07-01T00:00:00"/>
    <d v="2020-06-30T00:00:00"/>
    <n v="52.142857142857146"/>
    <x v="2"/>
    <n v="1720.6200000000001"/>
    <n v="25.082172663965107"/>
    <s v="Active"/>
    <s v="FT"/>
    <s v="N/A"/>
    <x v="0"/>
    <s v="San Francisco"/>
    <s v="County"/>
    <s v=","/>
    <s v=" "/>
    <s v="CA"/>
    <n v="43156.887929071643"/>
    <s v="San Francisco County, CA"/>
  </r>
  <r>
    <n v="564"/>
    <s v="Sales Associate"/>
    <s v="Apparel"/>
    <d v="2020-06-01T00:00:00"/>
    <d v="2019-07-01T00:00:00"/>
    <d v="2020-06-30T00:00:00"/>
    <n v="52.142857142857146"/>
    <x v="3"/>
    <n v="1720.6200000000001"/>
    <n v="25.061023334493562"/>
    <s v="Active"/>
    <s v="FT"/>
    <s v="N/A"/>
    <x v="0"/>
    <s v="San Francisco"/>
    <s v="County"/>
    <s v=","/>
    <s v=" "/>
    <s v="CA"/>
    <n v="43120.497969796314"/>
    <s v="San Francisco County, CA"/>
  </r>
  <r>
    <n v="563"/>
    <s v="Sales Associate"/>
    <s v="Apparel"/>
    <d v="2020-06-01T00:00:00"/>
    <d v="2019-07-01T00:00:00"/>
    <d v="2020-06-30T00:00:00"/>
    <n v="52.142857142857146"/>
    <x v="4"/>
    <n v="1824.9"/>
    <n v="24.954592422502873"/>
    <s v="Active"/>
    <s v="FT"/>
    <s v="N/A"/>
    <x v="1"/>
    <s v="Suffolk"/>
    <s v="County"/>
    <s v=","/>
    <s v=" "/>
    <s v="MA"/>
    <n v="45539.635711825496"/>
    <s v="Suffolk County, MA"/>
  </r>
  <r>
    <n v="562"/>
    <s v="Senior Sales Associate"/>
    <s v="Apparel"/>
    <d v="2017-01-01T00:00:00"/>
    <d v="2019-07-01T00:00:00"/>
    <d v="2020-06-30T00:00:00"/>
    <n v="52.142857142857146"/>
    <x v="4"/>
    <n v="1824.9"/>
    <n v="24.954592422502873"/>
    <s v="Active"/>
    <s v="FT"/>
    <s v="N/A"/>
    <x v="1"/>
    <s v="Suffolk"/>
    <s v="County"/>
    <s v=","/>
    <s v=" "/>
    <s v="MA"/>
    <n v="45539.635711825496"/>
    <s v="Suffolk County, MA"/>
  </r>
  <r>
    <n v="561"/>
    <s v="Sales Associate"/>
    <s v="Apparel"/>
    <d v="2020-06-01T00:00:00"/>
    <d v="2019-07-01T00:00:00"/>
    <d v="2020-06-30T00:00:00"/>
    <n v="52.142857142857146"/>
    <x v="5"/>
    <n v="1877.04"/>
    <n v="24.954592422502873"/>
    <s v="Active"/>
    <s v="FT"/>
    <s v="N/A"/>
    <x v="1"/>
    <s v="Suffolk"/>
    <s v="County"/>
    <s v=","/>
    <s v=" "/>
    <s v="MA"/>
    <n v="46840.768160734791"/>
    <s v="Suffolk County, MA"/>
  </r>
  <r>
    <n v="560"/>
    <s v="Sales Associate"/>
    <s v="Apparel"/>
    <d v="2020-06-01T00:00:00"/>
    <d v="2019-07-01T00:00:00"/>
    <d v="2020-06-30T00:00:00"/>
    <n v="52.142857142857146"/>
    <x v="6"/>
    <n v="1929.18"/>
    <n v="24.954592422502898"/>
    <s v="Active"/>
    <s v="FT"/>
    <s v="N/A"/>
    <x v="1"/>
    <s v="Suffolk"/>
    <s v="County"/>
    <s v=","/>
    <s v=" "/>
    <s v="MA"/>
    <n v="48141.900609644144"/>
    <s v="Suffolk County, MA"/>
  </r>
  <r>
    <n v="559"/>
    <s v="Sales Associate"/>
    <s v="Apparel"/>
    <d v="2020-06-01T00:00:00"/>
    <d v="2019-07-01T00:00:00"/>
    <d v="2020-06-30T00:00:00"/>
    <n v="52.142857142857146"/>
    <x v="7"/>
    <n v="1981.32"/>
    <n v="24.954592422502898"/>
    <s v="Active"/>
    <s v="FT"/>
    <s v="N/A"/>
    <x v="1"/>
    <s v="Suffolk"/>
    <s v="County"/>
    <s v=","/>
    <s v=" "/>
    <s v="MA"/>
    <n v="49443.033058553439"/>
    <s v="Suffolk County, MA"/>
  </r>
  <r>
    <n v="558"/>
    <s v="Sales Associate"/>
    <s v="Apparel"/>
    <d v="2020-06-01T00:00:00"/>
    <d v="2019-07-01T00:00:00"/>
    <d v="2020-06-30T00:00:00"/>
    <n v="52.142857142857146"/>
    <x v="8"/>
    <n v="2085.6"/>
    <n v="24.954592422502898"/>
    <s v="Active"/>
    <s v="FT"/>
    <s v="N/A"/>
    <x v="1"/>
    <s v="Suffolk"/>
    <s v="County"/>
    <s v=","/>
    <s v=" "/>
    <s v="MA"/>
    <n v="52045.297956372044"/>
    <s v="Suffolk County, MA"/>
  </r>
  <r>
    <n v="557"/>
    <s v="Sales Associate"/>
    <s v="Apparel"/>
    <d v="2020-06-01T00:00:00"/>
    <d v="2019-07-01T00:00:00"/>
    <d v="2020-06-30T00:00:00"/>
    <n v="52.142857142857146"/>
    <x v="9"/>
    <n v="2085.6"/>
    <n v="24.319070632402138"/>
    <s v="Active"/>
    <s v="FT"/>
    <s v="N/A"/>
    <x v="2"/>
    <s v="Dallas"/>
    <s v="County"/>
    <s v=","/>
    <s v=" "/>
    <s v="TX"/>
    <n v="50719.853710937896"/>
    <s v="Dallas County, TX"/>
  </r>
  <r>
    <n v="556"/>
    <s v="Sales Associate"/>
    <s v="Apparel"/>
    <d v="2020-06-01T00:00:00"/>
    <d v="2019-07-01T00:00:00"/>
    <d v="2020-06-30T00:00:00"/>
    <n v="52.142857142857146"/>
    <x v="10"/>
    <n v="2085.6"/>
    <n v="24.308850591675082"/>
    <s v="Active"/>
    <s v="FT"/>
    <s v="N/A"/>
    <x v="2"/>
    <s v="Dallas"/>
    <s v="County"/>
    <s v=","/>
    <s v=" "/>
    <s v="TX"/>
    <n v="50698.538793997548"/>
    <s v="Dallas County, TX"/>
  </r>
  <r>
    <n v="555"/>
    <s v="Sales Associate"/>
    <s v="Apparel"/>
    <d v="2020-06-01T00:00:00"/>
    <d v="2019-07-01T00:00:00"/>
    <d v="2020-06-30T00:00:00"/>
    <n v="52.142857142857146"/>
    <x v="11"/>
    <n v="2085.6"/>
    <n v="24.218664652211181"/>
    <s v="Active"/>
    <s v="FT"/>
    <s v="N/A"/>
    <x v="2"/>
    <s v="Dallas"/>
    <s v="County"/>
    <s v=","/>
    <s v=" "/>
    <s v="TX"/>
    <n v="50510.446998651641"/>
    <s v="Dallas County, TX"/>
  </r>
  <r>
    <n v="554"/>
    <s v="Sales Associate"/>
    <s v="Apparel"/>
    <d v="2020-07-01T00:00:00"/>
    <d v="2019-07-01T00:00:00"/>
    <d v="2020-06-30T00:00:00"/>
    <n v="52.142857142857146"/>
    <x v="12"/>
    <n v="1929.18"/>
    <n v="24.214485014071293"/>
    <s v="Active"/>
    <s v="FT"/>
    <s v="N/A"/>
    <x v="2"/>
    <s v="Dallas"/>
    <s v="County"/>
    <s v=","/>
    <s v=" "/>
    <s v="TX"/>
    <n v="46714.10019944606"/>
    <s v="Dallas County, TX"/>
  </r>
  <r>
    <n v="553"/>
    <s v="Sales Associate"/>
    <s v="Apparel"/>
    <d v="2020-07-01T00:00:00"/>
    <d v="2019-07-01T00:00:00"/>
    <d v="2020-06-30T00:00:00"/>
    <n v="52.142857142857146"/>
    <x v="13"/>
    <n v="1929.18"/>
    <n v="24.118132629486425"/>
    <s v="Active"/>
    <s v="FT"/>
    <s v="N/A"/>
    <x v="2"/>
    <s v="Dallas"/>
    <s v="County"/>
    <s v=","/>
    <s v=" "/>
    <s v="TX"/>
    <n v="46528.219106152625"/>
    <s v="Dallas County, TX"/>
  </r>
  <r>
    <n v="552"/>
    <s v="Sales Associate"/>
    <s v="Apparel"/>
    <d v="2020-07-01T00:00:00"/>
    <d v="2019-07-01T00:00:00"/>
    <d v="2020-06-30T00:00:00"/>
    <n v="52.142857142857146"/>
    <x v="14"/>
    <n v="1929.18"/>
    <n v="24.038956691540559"/>
    <s v="Active"/>
    <s v="FT"/>
    <s v="N/A"/>
    <x v="2"/>
    <s v="Dallas"/>
    <s v="County"/>
    <s v=","/>
    <s v=" "/>
    <s v="TX"/>
    <n v="46375.474470186215"/>
    <s v="Dallas County, TX"/>
  </r>
  <r>
    <n v="551"/>
    <s v="Sales Associate"/>
    <s v="Apparel"/>
    <d v="2020-07-01T00:00:00"/>
    <d v="2019-07-01T00:00:00"/>
    <d v="2020-06-30T00:00:00"/>
    <n v="52.142857142857146"/>
    <x v="15"/>
    <n v="1929.18"/>
    <n v="23.920350688400067"/>
    <s v="Active"/>
    <s v="FT"/>
    <s v="N/A"/>
    <x v="0"/>
    <s v="San Francisco"/>
    <s v="County"/>
    <s v=","/>
    <s v=" "/>
    <s v="CA"/>
    <n v="46146.662141047644"/>
    <s v="San Francisco County, CA"/>
  </r>
  <r>
    <n v="550"/>
    <s v="Sales Associate"/>
    <s v="Apparel"/>
    <d v="2015-01-01T00:00:00"/>
    <d v="2019-07-01T00:00:00"/>
    <d v="2020-06-30T00:00:00"/>
    <n v="52.142857142857146"/>
    <x v="16"/>
    <n v="2085.6"/>
    <n v="23.907731773266509"/>
    <s v="Active"/>
    <s v="FT"/>
    <s v="N/A"/>
    <x v="3"/>
    <s v="Cook"/>
    <s v="County"/>
    <s v=","/>
    <s v=" "/>
    <s v="IL"/>
    <n v="49861.965386324628"/>
    <s v="Cook County, IL"/>
  </r>
  <r>
    <n v="549"/>
    <s v="Sales Associate"/>
    <s v="Apparel"/>
    <d v="2018-01-01T00:00:00"/>
    <d v="2019-07-01T00:00:00"/>
    <d v="2020-06-30T00:00:00"/>
    <n v="52.142857142857146"/>
    <x v="17"/>
    <n v="2085.6"/>
    <n v="23.876633112065598"/>
    <s v="Active"/>
    <s v="FT"/>
    <s v="N/A"/>
    <x v="3"/>
    <s v="Cook"/>
    <s v="County"/>
    <s v=","/>
    <s v=" "/>
    <s v="IL"/>
    <n v="49797.106018524006"/>
    <s v="Cook County, IL"/>
  </r>
  <r>
    <n v="548"/>
    <s v="Sales Associate"/>
    <s v="Apparel"/>
    <d v="2015-01-01T00:00:00"/>
    <d v="2019-07-01T00:00:00"/>
    <d v="2020-06-30T00:00:00"/>
    <n v="52.142857142857146"/>
    <x v="18"/>
    <n v="2085.6"/>
    <n v="23.850793066507961"/>
    <s v="Active"/>
    <s v="FT"/>
    <s v="N/A"/>
    <x v="3"/>
    <s v="Cook"/>
    <s v="County"/>
    <s v=","/>
    <s v=" "/>
    <s v="IL"/>
    <n v="49743.214019509003"/>
    <s v="Cook County, IL"/>
  </r>
  <r>
    <n v="547"/>
    <s v="Sales Associate"/>
    <s v="Apparel"/>
    <d v="2018-01-01T00:00:00"/>
    <d v="2019-07-01T00:00:00"/>
    <d v="2020-06-30T00:00:00"/>
    <n v="52.142857142857146"/>
    <x v="19"/>
    <n v="2085.6"/>
    <n v="23.765812734471222"/>
    <s v="Active"/>
    <s v="FT"/>
    <s v="N/A"/>
    <x v="3"/>
    <s v="Cook"/>
    <s v="County"/>
    <s v=","/>
    <s v=" "/>
    <s v="IL"/>
    <n v="49565.979039013182"/>
    <s v="Cook County, IL"/>
  </r>
  <r>
    <n v="546"/>
    <s v="Sales Associate"/>
    <s v="Apparel"/>
    <d v="2015-01-01T00:00:00"/>
    <d v="2019-07-01T00:00:00"/>
    <d v="2020-06-30T00:00:00"/>
    <n v="52.142857142857146"/>
    <x v="20"/>
    <n v="2085.6"/>
    <n v="23.709711802970901"/>
    <s v="Active"/>
    <s v="FT"/>
    <s v="N/A"/>
    <x v="3"/>
    <s v="Cook"/>
    <s v="County"/>
    <s v=","/>
    <s v=" "/>
    <s v="IL"/>
    <n v="49448.974936276107"/>
    <s v="Cook County, IL"/>
  </r>
  <r>
    <n v="545"/>
    <s v="Sales Associate"/>
    <s v="Apparel"/>
    <d v="2018-01-01T00:00:00"/>
    <d v="2019-07-01T00:00:00"/>
    <d v="2020-06-30T00:00:00"/>
    <n v="52.142857142857146"/>
    <x v="21"/>
    <n v="2085.6"/>
    <n v="23.700119581817251"/>
    <s v="Active"/>
    <s v="FT"/>
    <s v="N/A"/>
    <x v="3"/>
    <s v="Cook"/>
    <s v="County"/>
    <s v=","/>
    <s v=" "/>
    <s v="IL"/>
    <n v="49428.969399838054"/>
    <s v="Cook County, IL"/>
  </r>
  <r>
    <n v="544"/>
    <s v="Sales Associate"/>
    <s v="Apparel"/>
    <d v="2015-01-01T00:00:00"/>
    <d v="2019-07-01T00:00:00"/>
    <d v="2020-06-30T00:00:00"/>
    <n v="52.142857142857146"/>
    <x v="22"/>
    <n v="2085.6"/>
    <n v="23.659999801488834"/>
    <s v="Active"/>
    <s v="FT"/>
    <s v="N/A"/>
    <x v="3"/>
    <s v="Cook"/>
    <s v="County"/>
    <s v=","/>
    <s v=" "/>
    <s v="IL"/>
    <n v="49345.295585985106"/>
    <s v="Cook County, IL"/>
  </r>
  <r>
    <n v="543"/>
    <s v="Sales Associate"/>
    <s v="Apparel"/>
    <d v="2020-07-15T00:00:00"/>
    <d v="2019-07-01T00:00:00"/>
    <d v="2020-06-30T00:00:00"/>
    <n v="52.142857142857146"/>
    <x v="23"/>
    <n v="1564.2"/>
    <n v="23.587924446851332"/>
    <s v="Active"/>
    <s v="FT"/>
    <s v="N/A"/>
    <x v="3"/>
    <s v="Cook"/>
    <s v="County"/>
    <s v=","/>
    <s v=" "/>
    <s v="IL"/>
    <n v="36896.231419764852"/>
    <s v="Cook County, IL"/>
  </r>
  <r>
    <n v="542"/>
    <s v="Sales Associate"/>
    <s v="Apparel"/>
    <d v="2020-07-14T00:00:00"/>
    <d v="2019-07-01T00:00:00"/>
    <d v="2020-06-30T00:00:00"/>
    <n v="52.142857142857146"/>
    <x v="24"/>
    <n v="2085.6"/>
    <n v="23.516724703934663"/>
    <s v="Active"/>
    <s v="FT"/>
    <s v="N/A"/>
    <x v="3"/>
    <s v="Cook"/>
    <s v="County"/>
    <s v=","/>
    <s v=" "/>
    <s v="IL"/>
    <n v="49046.481042526131"/>
    <s v="Cook County, IL"/>
  </r>
  <r>
    <n v="541"/>
    <s v="Sales Associate"/>
    <s v="Apparel"/>
    <d v="2020-07-13T00:00:00"/>
    <d v="2019-07-01T00:00:00"/>
    <d v="2020-06-30T00:00:00"/>
    <n v="52.142857142857146"/>
    <x v="25"/>
    <n v="2085.6"/>
    <n v="23.401050756288463"/>
    <s v="Active"/>
    <s v="FT"/>
    <s v="N/A"/>
    <x v="3"/>
    <s v="Cook"/>
    <s v="County"/>
    <s v=","/>
    <s v=" "/>
    <s v="IL"/>
    <n v="48805.231457315218"/>
    <s v="Cook County, IL"/>
  </r>
  <r>
    <n v="540"/>
    <s v="Sales Associate"/>
    <s v="Apparel"/>
    <d v="2020-07-12T00:00:00"/>
    <d v="2019-07-01T00:00:00"/>
    <d v="2020-06-30T00:00:00"/>
    <n v="52.142857142857146"/>
    <x v="26"/>
    <n v="2085.6"/>
    <n v="23.324309385804863"/>
    <s v="Active"/>
    <s v="FT"/>
    <s v="N/A"/>
    <x v="3"/>
    <s v="Cook"/>
    <s v="County"/>
    <s v=","/>
    <s v=" "/>
    <s v="IL"/>
    <n v="48645.179655034619"/>
    <s v="Cook County, IL"/>
  </r>
  <r>
    <n v="539"/>
    <s v="Sales Associate"/>
    <s v="Apparel"/>
    <d v="2020-07-06T00:00:00"/>
    <d v="2019-07-01T00:00:00"/>
    <d v="2020-06-30T00:00:00"/>
    <n v="52.142857142857146"/>
    <x v="27"/>
    <n v="2085.6"/>
    <n v="23.12889158110616"/>
    <s v="Active"/>
    <s v="FT"/>
    <s v="N/A"/>
    <x v="3"/>
    <s v="Cook"/>
    <s v="County"/>
    <s v=","/>
    <s v=" "/>
    <s v="IL"/>
    <n v="48237.616281555005"/>
    <s v="Cook County, IL"/>
  </r>
  <r>
    <n v="538"/>
    <s v="Sales Associate"/>
    <s v="Apparel"/>
    <d v="2020-07-22T00:00:00"/>
    <d v="2019-07-01T00:00:00"/>
    <d v="2020-06-30T00:00:00"/>
    <n v="52.142857142857146"/>
    <x v="28"/>
    <n v="2085.6"/>
    <n v="23.088214105894107"/>
    <s v="Active"/>
    <s v="FT"/>
    <s v="N/A"/>
    <x v="3"/>
    <s v="Cook"/>
    <s v="County"/>
    <s v=","/>
    <s v=" "/>
    <s v="IL"/>
    <n v="48152.779339252746"/>
    <s v="Cook County, IL"/>
  </r>
  <r>
    <n v="537"/>
    <s v="Sales Associate"/>
    <s v="Apparel"/>
    <d v="2020-07-16T00:00:00"/>
    <d v="2019-07-01T00:00:00"/>
    <d v="2020-06-30T00:00:00"/>
    <n v="52.142857142857146"/>
    <x v="29"/>
    <n v="2085.6"/>
    <n v="23.047256062659347"/>
    <s v="Active"/>
    <s v="FT"/>
    <s v="N/A"/>
    <x v="3"/>
    <s v="Cook"/>
    <s v="County"/>
    <s v=","/>
    <s v=" "/>
    <s v="IL"/>
    <n v="48067.357244282335"/>
    <s v="Cook County, IL"/>
  </r>
  <r>
    <n v="536"/>
    <s v="Senior Sales Associate"/>
    <s v="Apparel"/>
    <d v="2014-01-01T00:00:00"/>
    <d v="2019-07-01T00:00:00"/>
    <d v="2020-06-30T00:00:00"/>
    <n v="52.142857142857146"/>
    <x v="30"/>
    <n v="2085.6"/>
    <n v="23.043852603134571"/>
    <s v="Active"/>
    <s v="FT"/>
    <s v="N/A"/>
    <x v="3"/>
    <s v="Cook"/>
    <s v="County"/>
    <s v=","/>
    <s v=" "/>
    <s v="IL"/>
    <n v="48060.258989097456"/>
    <s v="Cook County, IL"/>
  </r>
  <r>
    <n v="14"/>
    <s v="Sales Associate"/>
    <s v="Apparel"/>
    <d v="2020-07-21T00:00:00"/>
    <d v="2019-07-01T00:00:00"/>
    <d v="2020-06-30T00:00:00"/>
    <n v="52.142857142857146"/>
    <x v="31"/>
    <n v="1668.48"/>
    <n v="23.01"/>
    <s v="Active"/>
    <s v="FT"/>
    <s v="N/A"/>
    <x v="2"/>
    <s v="Dallas"/>
    <s v="County"/>
    <s v=","/>
    <s v=" "/>
    <s v="TX"/>
    <n v="38391.724800000004"/>
    <s v="Dallas County, TX"/>
  </r>
  <r>
    <n v="535"/>
    <s v="Senior Sales Associate"/>
    <s v="Apparel"/>
    <d v="2020-01-01T00:00:00"/>
    <d v="2019-07-01T00:00:00"/>
    <d v="2020-06-30T00:00:00"/>
    <n v="52.142857142857146"/>
    <x v="32"/>
    <n v="2085.6"/>
    <n v="23.007742203742204"/>
    <s v="Active"/>
    <s v="FT"/>
    <s v="N/A"/>
    <x v="3"/>
    <s v="Cook"/>
    <s v="County"/>
    <s v=","/>
    <s v=" "/>
    <s v="IL"/>
    <n v="47984.947140124736"/>
    <s v="Cook County, IL"/>
  </r>
  <r>
    <n v="534"/>
    <s v="Sales Associate"/>
    <s v="Apparel"/>
    <d v="2020-07-21T00:00:00"/>
    <d v="2019-07-01T00:00:00"/>
    <d v="2020-06-30T00:00:00"/>
    <n v="52.142857142857146"/>
    <x v="33"/>
    <n v="1668.48"/>
    <n v="22.769863800012999"/>
    <s v="Active"/>
    <s v="FT"/>
    <s v="N/A"/>
    <x v="3"/>
    <s v="Cook"/>
    <s v="County"/>
    <s v=","/>
    <s v=" "/>
    <s v="IL"/>
    <n v="37991.062353045687"/>
    <s v="Cook County, IL"/>
  </r>
  <r>
    <n v="533"/>
    <s v="Sales Associate"/>
    <s v="Apparel"/>
    <d v="2020-07-08T00:00:00"/>
    <d v="2019-07-01T00:00:00"/>
    <d v="2020-06-30T00:00:00"/>
    <n v="52.142857142857146"/>
    <x v="34"/>
    <n v="1668.48"/>
    <n v="22.672893174992836"/>
    <s v="Active"/>
    <s v="FT"/>
    <s v="N/A"/>
    <x v="3"/>
    <s v="Cook"/>
    <s v="County"/>
    <s v=","/>
    <s v=" "/>
    <s v="IL"/>
    <n v="37829.268804612046"/>
    <s v="Cook County, IL"/>
  </r>
  <r>
    <n v="532"/>
    <s v="Sales Associate"/>
    <s v="Apparel"/>
    <d v="2020-07-18T00:00:00"/>
    <d v="2019-07-01T00:00:00"/>
    <d v="2020-06-30T00:00:00"/>
    <n v="52.142857142857146"/>
    <x v="35"/>
    <n v="1720.6200000000001"/>
    <n v="22.535586927670867"/>
    <s v="Active"/>
    <s v="FT"/>
    <s v="N/A"/>
    <x v="3"/>
    <s v="Cook"/>
    <s v="County"/>
    <s v=","/>
    <s v=" "/>
    <s v="IL"/>
    <n v="38775.18157948905"/>
    <s v="Cook County, IL"/>
  </r>
  <r>
    <n v="531"/>
    <s v="Sales Associate"/>
    <s v="Apparel"/>
    <d v="2020-07-09T00:00:00"/>
    <d v="2019-07-01T00:00:00"/>
    <d v="2020-06-30T00:00:00"/>
    <n v="52.142857142857146"/>
    <x v="36"/>
    <n v="1772.76"/>
    <n v="22.498268601307771"/>
    <s v="Active"/>
    <s v="FT"/>
    <s v="N/A"/>
    <x v="3"/>
    <s v="Cook"/>
    <s v="County"/>
    <s v=","/>
    <s v=" "/>
    <s v="IL"/>
    <n v="39884.030645654362"/>
    <s v="Cook County, IL"/>
  </r>
  <r>
    <n v="530"/>
    <s v="Sales Associate"/>
    <s v="Apparel"/>
    <d v="2020-07-04T00:00:00"/>
    <d v="2019-07-01T00:00:00"/>
    <d v="2020-06-30T00:00:00"/>
    <n v="52.142857142857146"/>
    <x v="37"/>
    <n v="1772.76"/>
    <n v="22.42526305706971"/>
    <s v="Active"/>
    <s v="FT"/>
    <s v="N/A"/>
    <x v="3"/>
    <s v="Cook"/>
    <s v="County"/>
    <s v=","/>
    <s v=" "/>
    <s v="IL"/>
    <n v="39754.609337050897"/>
    <s v="Cook County, IL"/>
  </r>
  <r>
    <n v="529"/>
    <s v="Sales Associate"/>
    <s v="Apparel"/>
    <d v="2020-07-10T00:00:00"/>
    <d v="2019-07-01T00:00:00"/>
    <d v="2020-06-30T00:00:00"/>
    <n v="52.142857142857146"/>
    <x v="38"/>
    <n v="1824.9"/>
    <n v="22.393752958579878"/>
    <s v="Active"/>
    <s v="FT"/>
    <s v="N/A"/>
    <x v="3"/>
    <s v="Cook"/>
    <s v="County"/>
    <s v=","/>
    <s v=" "/>
    <s v="IL"/>
    <n v="40866.359774112418"/>
    <s v="Cook County, IL"/>
  </r>
  <r>
    <n v="528"/>
    <s v="Sales Associate"/>
    <s v="Apparel"/>
    <d v="2020-07-07T00:00:00"/>
    <d v="2019-07-01T00:00:00"/>
    <d v="2020-06-30T00:00:00"/>
    <n v="52.142857142857146"/>
    <x v="39"/>
    <n v="1824.9"/>
    <n v="22.295031125336401"/>
    <s v="Active"/>
    <s v="FT"/>
    <s v="N/A"/>
    <x v="3"/>
    <s v="Cook"/>
    <s v="County"/>
    <s v=","/>
    <s v=" "/>
    <s v="IL"/>
    <n v="40686.202300626399"/>
    <s v="Cook County, IL"/>
  </r>
  <r>
    <n v="527"/>
    <s v="Sales Associate"/>
    <s v="Apparel"/>
    <d v="2020-07-05T00:00:00"/>
    <d v="2019-07-01T00:00:00"/>
    <d v="2020-06-30T00:00:00"/>
    <n v="52.142857142857146"/>
    <x v="40"/>
    <n v="1824.9"/>
    <n v="22.275925618499773"/>
    <s v="Active"/>
    <s v="FT"/>
    <s v="N/A"/>
    <x v="3"/>
    <s v="Cook"/>
    <s v="County"/>
    <s v=","/>
    <s v=" "/>
    <s v="IL"/>
    <n v="40651.336661200236"/>
    <s v="Cook County, IL"/>
  </r>
  <r>
    <n v="526"/>
    <s v="Sales Associate"/>
    <s v="Apparel"/>
    <d v="2020-07-20T00:00:00"/>
    <d v="2019-07-01T00:00:00"/>
    <d v="2020-06-30T00:00:00"/>
    <n v="52.142857142857146"/>
    <x v="41"/>
    <n v="1877.04"/>
    <n v="22.152247171107334"/>
    <s v="Active"/>
    <s v="FT"/>
    <s v="N/A"/>
    <x v="3"/>
    <s v="Cook"/>
    <s v="County"/>
    <s v=","/>
    <s v=" "/>
    <s v="IL"/>
    <n v="41580.65403005531"/>
    <s v="Cook County, IL"/>
  </r>
  <r>
    <n v="525"/>
    <s v="Sales Associate"/>
    <s v="Apparel"/>
    <d v="2020-07-02T00:00:00"/>
    <d v="2019-07-01T00:00:00"/>
    <d v="2020-06-30T00:00:00"/>
    <n v="52.142857142857146"/>
    <x v="42"/>
    <n v="1877.04"/>
    <n v="22.073219735479057"/>
    <s v="Active"/>
    <s v="FT"/>
    <s v="N/A"/>
    <x v="3"/>
    <s v="Cook"/>
    <s v="County"/>
    <s v=","/>
    <s v=" "/>
    <s v="IL"/>
    <n v="41432.316372283611"/>
    <s v="Cook County, IL"/>
  </r>
  <r>
    <n v="15"/>
    <s v="Senior Sales Associate"/>
    <s v="Apparel"/>
    <d v="2020-01-01T00:00:00"/>
    <d v="2019-07-01T00:00:00"/>
    <d v="2020-06-30T00:00:00"/>
    <n v="52.142857142857146"/>
    <x v="43"/>
    <n v="2085.6"/>
    <n v="22.01"/>
    <s v="Active"/>
    <s v="FT"/>
    <s v="N/A"/>
    <x v="2"/>
    <s v="Dallas"/>
    <s v="County"/>
    <s v=","/>
    <s v=" "/>
    <s v="TX"/>
    <n v="45904.056000000004"/>
    <s v="Dallas County, TX"/>
  </r>
  <r>
    <n v="524"/>
    <s v="Sales Associate"/>
    <s v="Apparel"/>
    <d v="2020-07-11T00:00:00"/>
    <d v="2019-07-01T00:00:00"/>
    <d v="2020-06-30T00:00:00"/>
    <n v="52.142857142857146"/>
    <x v="44"/>
    <n v="1981.32"/>
    <n v="21.949970162705025"/>
    <s v="Active"/>
    <s v="FT"/>
    <s v="N/A"/>
    <x v="3"/>
    <s v="Cook"/>
    <s v="County"/>
    <s v=","/>
    <s v=" "/>
    <s v="IL"/>
    <n v="43489.914882770718"/>
    <s v="Cook County, IL"/>
  </r>
  <r>
    <n v="523"/>
    <s v="Sales Associate"/>
    <s v="Apparel"/>
    <d v="2020-07-20T00:00:00"/>
    <d v="2019-07-01T00:00:00"/>
    <d v="2020-06-30T00:00:00"/>
    <n v="52.142857142857146"/>
    <x v="45"/>
    <n v="2085.6"/>
    <n v="21.942915624016745"/>
    <s v="Active"/>
    <s v="FT"/>
    <s v="N/A"/>
    <x v="3"/>
    <s v="Cook"/>
    <s v="County"/>
    <s v=","/>
    <s v=" "/>
    <s v="IL"/>
    <n v="45764.144825449323"/>
    <s v="Cook County, IL"/>
  </r>
  <r>
    <n v="522"/>
    <s v="Sales Associate"/>
    <s v="Apparel"/>
    <d v="2020-07-19T00:00:00"/>
    <d v="2019-07-01T00:00:00"/>
    <d v="2020-06-30T00:00:00"/>
    <n v="52.142857142857146"/>
    <x v="46"/>
    <n v="2085.6"/>
    <n v="21.859017084679014"/>
    <s v="Active"/>
    <s v="FT"/>
    <s v="N/A"/>
    <x v="3"/>
    <s v="Cook"/>
    <s v="County"/>
    <s v=","/>
    <s v=" "/>
    <s v="IL"/>
    <n v="45589.166031806548"/>
    <s v="Cook County, IL"/>
  </r>
  <r>
    <n v="521"/>
    <s v="Sales Associate"/>
    <s v="Apparel"/>
    <d v="2020-07-17T00:00:00"/>
    <d v="2019-07-01T00:00:00"/>
    <d v="2020-06-30T00:00:00"/>
    <n v="52.142857142857146"/>
    <x v="47"/>
    <n v="2085.6"/>
    <n v="21.820063357280532"/>
    <s v="Active"/>
    <s v="FT"/>
    <s v="N/A"/>
    <x v="3"/>
    <s v="Cook"/>
    <s v="County"/>
    <s v=","/>
    <s v=" "/>
    <s v="IL"/>
    <n v="45507.924137944276"/>
    <s v="Cook County, IL"/>
  </r>
  <r>
    <n v="520"/>
    <s v="Sales Associate"/>
    <s v="Apparel"/>
    <d v="2020-06-01T00:00:00"/>
    <d v="2019-07-01T00:00:00"/>
    <d v="2020-06-30T00:00:00"/>
    <n v="52.142857142857146"/>
    <x v="48"/>
    <n v="1616.34"/>
    <n v="21.765801891945031"/>
    <s v="Active"/>
    <s v="FT"/>
    <s v="N/A"/>
    <x v="2"/>
    <s v="Dallas"/>
    <s v="County"/>
    <s v=","/>
    <s v=" "/>
    <s v="TX"/>
    <n v="35180.936230026433"/>
    <s v="Dallas County, TX"/>
  </r>
  <r>
    <n v="519"/>
    <s v="Sales Associate"/>
    <s v="Apparel"/>
    <d v="2020-06-01T00:00:00"/>
    <d v="2019-07-01T00:00:00"/>
    <d v="2020-06-30T00:00:00"/>
    <n v="52.142857142857146"/>
    <x v="49"/>
    <n v="1668.48"/>
    <n v="21.646887536297349"/>
    <s v="Active"/>
    <s v="FT"/>
    <s v="N/A"/>
    <x v="2"/>
    <s v="Dallas"/>
    <s v="County"/>
    <s v=","/>
    <s v=" "/>
    <s v="TX"/>
    <n v="36117.398916561404"/>
    <s v="Dallas County, TX"/>
  </r>
  <r>
    <n v="518"/>
    <s v="Sales Associate"/>
    <s v="Apparel"/>
    <d v="2020-06-01T00:00:00"/>
    <d v="2019-07-01T00:00:00"/>
    <d v="2020-06-30T00:00:00"/>
    <n v="52.142857142857146"/>
    <x v="50"/>
    <n v="1720.6200000000001"/>
    <n v="21.55765724455118"/>
    <s v="Active"/>
    <s v="FT"/>
    <s v="N/A"/>
    <x v="2"/>
    <s v="Dallas"/>
    <s v="County"/>
    <s v=","/>
    <s v=" "/>
    <s v="TX"/>
    <n v="37092.536208119651"/>
    <s v="Dallas County, TX"/>
  </r>
  <r>
    <n v="517"/>
    <s v="Sales Associate"/>
    <s v="Apparel"/>
    <d v="2020-06-01T00:00:00"/>
    <d v="2019-07-01T00:00:00"/>
    <d v="2020-06-30T00:00:00"/>
    <n v="52.142857142857146"/>
    <x v="51"/>
    <n v="1720.6200000000001"/>
    <n v="21.557055699319672"/>
    <s v="Active"/>
    <s v="FT"/>
    <s v="N/A"/>
    <x v="3"/>
    <s v="Cook"/>
    <s v="County"/>
    <s v=","/>
    <s v=" "/>
    <s v="IL"/>
    <n v="37091.501177363418"/>
    <s v="Cook County, IL"/>
  </r>
  <r>
    <n v="516"/>
    <s v="Sales Associate"/>
    <s v="Apparel"/>
    <d v="2020-06-01T00:00:00"/>
    <d v="2019-07-01T00:00:00"/>
    <d v="2020-06-30T00:00:00"/>
    <n v="52.142857142857146"/>
    <x v="52"/>
    <n v="1824.9"/>
    <n v="21.501104303026377"/>
    <s v="Active"/>
    <s v="FT"/>
    <s v="N/A"/>
    <x v="3"/>
    <s v="Cook"/>
    <s v="County"/>
    <s v=","/>
    <s v=" "/>
    <s v="IL"/>
    <n v="39237.365242592838"/>
    <s v="Cook County, IL"/>
  </r>
  <r>
    <n v="515"/>
    <s v="Senior Sales Associate"/>
    <s v="Apparel"/>
    <d v="2017-01-01T00:00:00"/>
    <d v="2019-07-01T00:00:00"/>
    <d v="2020-06-30T00:00:00"/>
    <n v="52.142857142857146"/>
    <x v="53"/>
    <n v="1824.9"/>
    <n v="21.454321871881124"/>
    <s v="Active"/>
    <s v="FT"/>
    <s v="N/A"/>
    <x v="3"/>
    <s v="Cook"/>
    <s v="County"/>
    <s v=","/>
    <s v=" "/>
    <s v="IL"/>
    <n v="39151.991983995867"/>
    <s v="Cook County, IL"/>
  </r>
  <r>
    <n v="514"/>
    <s v="Sales Associate"/>
    <s v="Apparel"/>
    <d v="2020-06-01T00:00:00"/>
    <d v="2019-07-01T00:00:00"/>
    <d v="2020-06-30T00:00:00"/>
    <n v="52.142857142857146"/>
    <x v="54"/>
    <n v="1877.04"/>
    <n v="21.406777280883666"/>
    <s v="Active"/>
    <s v="FT"/>
    <s v="N/A"/>
    <x v="3"/>
    <s v="Cook"/>
    <s v="County"/>
    <s v=","/>
    <s v=" "/>
    <s v="IL"/>
    <n v="40181.377227309873"/>
    <s v="Cook County, IL"/>
  </r>
  <r>
    <n v="513"/>
    <s v="Sales Associate"/>
    <s v="Apparel"/>
    <d v="2020-06-01T00:00:00"/>
    <d v="2019-07-01T00:00:00"/>
    <d v="2020-06-30T00:00:00"/>
    <n v="52.142857142857146"/>
    <x v="55"/>
    <n v="1929.18"/>
    <n v="21.380098960968457"/>
    <s v="Active"/>
    <s v="FT"/>
    <s v="N/A"/>
    <x v="3"/>
    <s v="Cook"/>
    <s v="County"/>
    <s v=","/>
    <s v=" "/>
    <s v="IL"/>
    <n v="41246.059313521131"/>
    <s v="Cook County, IL"/>
  </r>
  <r>
    <n v="512"/>
    <s v="Sales Associate"/>
    <s v="Apparel"/>
    <d v="2020-06-01T00:00:00"/>
    <d v="2019-07-01T00:00:00"/>
    <d v="2020-06-30T00:00:00"/>
    <n v="52.142857142857146"/>
    <x v="56"/>
    <n v="1981.32"/>
    <n v="21.365590385489639"/>
    <s v="Active"/>
    <s v="FT"/>
    <s v="N/A"/>
    <x v="3"/>
    <s v="Cook"/>
    <s v="County"/>
    <s v=","/>
    <s v=" "/>
    <s v="IL"/>
    <n v="42332.071542578327"/>
    <s v="Cook County, IL"/>
  </r>
  <r>
    <n v="511"/>
    <s v="Sales Associate"/>
    <s v="Apparel"/>
    <d v="2020-06-01T00:00:00"/>
    <d v="2019-07-01T00:00:00"/>
    <d v="2020-06-30T00:00:00"/>
    <n v="52.142857142857146"/>
    <x v="57"/>
    <n v="2085.6"/>
    <n v="21.328734940595965"/>
    <s v="Active"/>
    <s v="FT"/>
    <s v="N/A"/>
    <x v="3"/>
    <s v="Cook"/>
    <s v="County"/>
    <s v=","/>
    <s v=" "/>
    <s v="IL"/>
    <n v="44483.209592106941"/>
    <s v="Cook County, IL"/>
  </r>
  <r>
    <n v="510"/>
    <s v="Sales Associate"/>
    <s v="Apparel"/>
    <d v="2020-06-01T00:00:00"/>
    <d v="2019-07-01T00:00:00"/>
    <d v="2020-06-30T00:00:00"/>
    <n v="52.142857142857146"/>
    <x v="58"/>
    <n v="2085.6"/>
    <n v="21.295410989010993"/>
    <s v="Active"/>
    <s v="FT"/>
    <s v="N/A"/>
    <x v="3"/>
    <s v="Cook"/>
    <s v="County"/>
    <s v=","/>
    <s v=" "/>
    <s v="IL"/>
    <n v="44413.709158681326"/>
    <s v="Cook County, IL"/>
  </r>
  <r>
    <n v="509"/>
    <s v="Sales Associate"/>
    <s v="Apparel"/>
    <d v="2020-06-01T00:00:00"/>
    <d v="2019-07-01T00:00:00"/>
    <d v="2020-06-30T00:00:00"/>
    <n v="52.142857142857146"/>
    <x v="59"/>
    <n v="2085.6"/>
    <n v="21.262381565544697"/>
    <s v="Active"/>
    <s v="FT"/>
    <s v="N/A"/>
    <x v="3"/>
    <s v="Cook"/>
    <s v="County"/>
    <s v=","/>
    <s v=" "/>
    <s v="IL"/>
    <n v="44344.822993100017"/>
    <s v="Cook County, IL"/>
  </r>
  <r>
    <n v="508"/>
    <s v="Sales Associate"/>
    <s v="Apparel"/>
    <d v="2020-06-01T00:00:00"/>
    <d v="2019-07-01T00:00:00"/>
    <d v="2020-06-30T00:00:00"/>
    <n v="52.142857142857146"/>
    <x v="60"/>
    <n v="2085.6"/>
    <n v="21.232587861863337"/>
    <s v="Active"/>
    <s v="FT"/>
    <s v="N/A"/>
    <x v="3"/>
    <s v="Cook"/>
    <s v="County"/>
    <s v=","/>
    <s v=" "/>
    <s v="IL"/>
    <n v="44282.685244702174"/>
    <s v="Cook County, IL"/>
  </r>
  <r>
    <n v="507"/>
    <s v="Sales Associate"/>
    <s v="Apparel"/>
    <d v="2020-07-01T00:00:00"/>
    <d v="2019-07-01T00:00:00"/>
    <d v="2020-06-30T00:00:00"/>
    <n v="52.142857142857146"/>
    <x v="61"/>
    <n v="1929.18"/>
    <n v="21.231741459747496"/>
    <s v="Active"/>
    <s v="FT"/>
    <s v="N/A"/>
    <x v="3"/>
    <s v="Cook"/>
    <s v="County"/>
    <s v=","/>
    <s v=" "/>
    <s v="IL"/>
    <n v="40959.850989315673"/>
    <s v="Cook County, IL"/>
  </r>
  <r>
    <n v="506"/>
    <s v="Sales Associate"/>
    <s v="Apparel"/>
    <d v="2020-07-01T00:00:00"/>
    <d v="2019-07-01T00:00:00"/>
    <d v="2020-06-30T00:00:00"/>
    <n v="52.142857142857146"/>
    <x v="62"/>
    <n v="1929.18"/>
    <n v="21.213832205265458"/>
    <s v="Active"/>
    <s v="FT"/>
    <s v="N/A"/>
    <x v="3"/>
    <s v="Cook"/>
    <s v="County"/>
    <s v=","/>
    <s v=" "/>
    <s v="IL"/>
    <n v="40925.300813754016"/>
    <s v="Cook County, IL"/>
  </r>
  <r>
    <n v="505"/>
    <s v="Sales Associate"/>
    <s v="Apparel"/>
    <d v="2020-07-01T00:00:00"/>
    <d v="2019-07-01T00:00:00"/>
    <d v="2020-06-30T00:00:00"/>
    <n v="52.142857142857146"/>
    <x v="63"/>
    <n v="1929.18"/>
    <n v="21.182766614259975"/>
    <s v="Active"/>
    <s v="FT"/>
    <s v="N/A"/>
    <x v="3"/>
    <s v="Cook"/>
    <s v="County"/>
    <s v=","/>
    <s v=" "/>
    <s v="IL"/>
    <n v="40865.369696898058"/>
    <s v="Cook County, IL"/>
  </r>
  <r>
    <n v="504"/>
    <s v="Sales Associate"/>
    <s v="Apparel"/>
    <d v="2020-07-01T00:00:00"/>
    <d v="2019-07-01T00:00:00"/>
    <d v="2020-06-30T00:00:00"/>
    <n v="52.142857142857146"/>
    <x v="64"/>
    <n v="1929.18"/>
    <n v="21.13783169019716"/>
    <s v="Active"/>
    <s v="FT"/>
    <s v="N/A"/>
    <x v="3"/>
    <s v="Cook"/>
    <s v="County"/>
    <s v=","/>
    <s v=" "/>
    <s v="IL"/>
    <n v="40778.682140094556"/>
    <s v="Cook County, IL"/>
  </r>
  <r>
    <n v="503"/>
    <s v="Sales Associate"/>
    <s v="Apparel"/>
    <d v="2015-01-01T00:00:00"/>
    <d v="2019-07-01T00:00:00"/>
    <d v="2020-06-30T00:00:00"/>
    <n v="52.142857142857146"/>
    <x v="65"/>
    <n v="2085.6"/>
    <n v="21.133344278844827"/>
    <s v="Active"/>
    <s v="FT"/>
    <s v="N/A"/>
    <x v="3"/>
    <s v="Cook"/>
    <s v="County"/>
    <s v=","/>
    <s v=" "/>
    <s v="IL"/>
    <n v="44075.702827958768"/>
    <s v="Cook County, IL"/>
  </r>
  <r>
    <n v="502"/>
    <s v="Sales Associate"/>
    <s v="Apparel"/>
    <d v="2018-01-01T00:00:00"/>
    <d v="2019-07-01T00:00:00"/>
    <d v="2020-06-30T00:00:00"/>
    <n v="52.142857142857146"/>
    <x v="66"/>
    <n v="2085.6"/>
    <n v="21.116177723681311"/>
    <s v="Active"/>
    <s v="FT"/>
    <s v="N/A"/>
    <x v="3"/>
    <s v="Cook"/>
    <s v="County"/>
    <s v=","/>
    <s v=" "/>
    <s v="IL"/>
    <n v="44039.900260509741"/>
    <s v="Cook County, IL"/>
  </r>
  <r>
    <n v="501"/>
    <s v="Sales Associate"/>
    <s v="Apparel"/>
    <d v="2015-01-01T00:00:00"/>
    <d v="2019-07-01T00:00:00"/>
    <d v="2020-06-30T00:00:00"/>
    <n v="52.142857142857146"/>
    <x v="67"/>
    <n v="2085.6"/>
    <n v="21.048249054480667"/>
    <s v="Active"/>
    <s v="FT"/>
    <s v="N/A"/>
    <x v="3"/>
    <s v="Cook"/>
    <s v="County"/>
    <s v=","/>
    <s v=" "/>
    <s v="IL"/>
    <n v="43898.228228024876"/>
    <s v="Cook County, IL"/>
  </r>
  <r>
    <n v="500"/>
    <s v="Sales Associate"/>
    <s v="Apparel"/>
    <d v="2018-01-01T00:00:00"/>
    <d v="2019-07-01T00:00:00"/>
    <d v="2020-06-30T00:00:00"/>
    <n v="52.142857142857146"/>
    <x v="68"/>
    <n v="2085.6"/>
    <n v="20.993598231559822"/>
    <s v="Active"/>
    <s v="FT"/>
    <s v="N/A"/>
    <x v="3"/>
    <s v="Cook"/>
    <s v="County"/>
    <s v=","/>
    <s v=" "/>
    <s v="IL"/>
    <n v="43784.248471741164"/>
    <s v="Cook County, IL"/>
  </r>
  <r>
    <n v="499"/>
    <s v="Sales Associate"/>
    <s v="Apparel"/>
    <d v="2015-01-01T00:00:00"/>
    <d v="2019-07-01T00:00:00"/>
    <d v="2020-06-30T00:00:00"/>
    <n v="52.142857142857146"/>
    <x v="69"/>
    <n v="2085.6"/>
    <n v="20.967171821051227"/>
    <s v="Active"/>
    <s v="FT"/>
    <s v="N/A"/>
    <x v="3"/>
    <s v="Cook"/>
    <s v="County"/>
    <s v=","/>
    <s v=" "/>
    <s v="IL"/>
    <n v="43729.133549984435"/>
    <s v="Cook County, IL"/>
  </r>
  <r>
    <n v="498"/>
    <s v="Sales Associate"/>
    <s v="Apparel"/>
    <d v="2018-01-01T00:00:00"/>
    <d v="2019-07-01T00:00:00"/>
    <d v="2020-06-30T00:00:00"/>
    <n v="52.142857142857146"/>
    <x v="70"/>
    <n v="2085.6"/>
    <n v="20.956305464671072"/>
    <s v="Active"/>
    <s v="FT"/>
    <s v="N/A"/>
    <x v="3"/>
    <s v="Cook"/>
    <s v="County"/>
    <s v=","/>
    <s v=" "/>
    <s v="IL"/>
    <n v="43706.470677117984"/>
    <s v="Cook County, IL"/>
  </r>
  <r>
    <n v="497"/>
    <s v="Sales Associate"/>
    <s v="Apparel"/>
    <d v="2015-01-01T00:00:00"/>
    <d v="2019-07-01T00:00:00"/>
    <d v="2020-06-30T00:00:00"/>
    <n v="52.142857142857146"/>
    <x v="71"/>
    <n v="2085.6"/>
    <n v="20.927213231930335"/>
    <s v="Active"/>
    <s v="FT"/>
    <s v="N/A"/>
    <x v="3"/>
    <s v="Cook"/>
    <s v="County"/>
    <s v=","/>
    <s v=" "/>
    <s v="IL"/>
    <n v="43645.795916513904"/>
    <s v="Cook County, IL"/>
  </r>
  <r>
    <n v="496"/>
    <s v="Sales Associate"/>
    <s v="Apparel"/>
    <d v="2020-07-15T00:00:00"/>
    <d v="2019-07-01T00:00:00"/>
    <d v="2020-06-30T00:00:00"/>
    <n v="52.142857142857146"/>
    <x v="72"/>
    <n v="1564.2"/>
    <n v="20.894099332259525"/>
    <s v="Active"/>
    <s v="FT"/>
    <s v="N/A"/>
    <x v="3"/>
    <s v="Cook"/>
    <s v="County"/>
    <s v=","/>
    <s v=" "/>
    <s v="IL"/>
    <n v="32682.550175520351"/>
    <s v="Cook County, IL"/>
  </r>
  <r>
    <n v="495"/>
    <s v="Sales Associate"/>
    <s v="Apparel"/>
    <d v="2020-07-14T00:00:00"/>
    <d v="2019-07-01T00:00:00"/>
    <d v="2020-06-30T00:00:00"/>
    <n v="52.142857142857146"/>
    <x v="73"/>
    <n v="2085.6"/>
    <n v="20.891696041295241"/>
    <s v="Active"/>
    <s v="FT"/>
    <s v="N/A"/>
    <x v="3"/>
    <s v="Cook"/>
    <s v="County"/>
    <s v=","/>
    <s v=" "/>
    <s v="IL"/>
    <n v="43571.721263725354"/>
    <s v="Cook County, IL"/>
  </r>
  <r>
    <n v="494"/>
    <s v="Sales Associate"/>
    <s v="Apparel"/>
    <d v="2020-07-13T00:00:00"/>
    <d v="2019-07-01T00:00:00"/>
    <d v="2020-06-30T00:00:00"/>
    <n v="52.142857142857146"/>
    <x v="74"/>
    <n v="2085.6"/>
    <n v="20.754147922350143"/>
    <s v="Active"/>
    <s v="FT"/>
    <s v="N/A"/>
    <x v="3"/>
    <s v="Cook"/>
    <s v="County"/>
    <s v=","/>
    <s v=" "/>
    <s v="IL"/>
    <n v="43284.850906853455"/>
    <s v="Cook County, IL"/>
  </r>
  <r>
    <n v="493"/>
    <s v="Sales Associate"/>
    <s v="Apparel"/>
    <d v="2020-07-12T00:00:00"/>
    <d v="2019-07-01T00:00:00"/>
    <d v="2020-06-30T00:00:00"/>
    <n v="52.142857142857146"/>
    <x v="75"/>
    <n v="2085.6"/>
    <n v="20.713742556723854"/>
    <s v="Active"/>
    <s v="FT"/>
    <s v="N/A"/>
    <x v="3"/>
    <s v="Cook"/>
    <s v="County"/>
    <s v=","/>
    <s v=" "/>
    <s v="IL"/>
    <n v="43200.581476303269"/>
    <s v="Cook County, IL"/>
  </r>
  <r>
    <n v="492"/>
    <s v="Sales Associate"/>
    <s v="Apparel"/>
    <d v="2020-07-06T00:00:00"/>
    <d v="2019-07-01T00:00:00"/>
    <d v="2020-06-30T00:00:00"/>
    <n v="52.142857142857146"/>
    <x v="76"/>
    <n v="2085.6"/>
    <n v="20.703224868516699"/>
    <s v="Active"/>
    <s v="FT"/>
    <s v="N/A"/>
    <x v="3"/>
    <s v="Cook"/>
    <s v="County"/>
    <s v=","/>
    <s v=" "/>
    <s v="IL"/>
    <n v="43178.645785778426"/>
    <s v="Cook County, IL"/>
  </r>
  <r>
    <n v="491"/>
    <s v="Sales Associate"/>
    <s v="Apparel"/>
    <d v="2020-07-22T00:00:00"/>
    <d v="2019-07-01T00:00:00"/>
    <d v="2020-06-30T00:00:00"/>
    <n v="52.142857142857146"/>
    <x v="77"/>
    <n v="2085.6"/>
    <n v="20.425893123543123"/>
    <s v="Active"/>
    <s v="FT"/>
    <s v="N/A"/>
    <x v="3"/>
    <s v="Cook"/>
    <s v="County"/>
    <s v=","/>
    <s v=" "/>
    <s v="IL"/>
    <n v="42600.242698461538"/>
    <s v="Cook County, IL"/>
  </r>
  <r>
    <n v="490"/>
    <s v="Sales Associate"/>
    <s v="Apparel"/>
    <d v="2020-07-16T00:00:00"/>
    <d v="2019-07-01T00:00:00"/>
    <d v="2020-06-30T00:00:00"/>
    <n v="52.142857142857146"/>
    <x v="78"/>
    <n v="2085.6"/>
    <n v="20.398722616305854"/>
    <s v="Active"/>
    <s v="FT"/>
    <s v="N/A"/>
    <x v="3"/>
    <s v="Cook"/>
    <s v="County"/>
    <s v=","/>
    <s v=" "/>
    <s v="IL"/>
    <n v="42543.575888567488"/>
    <s v="Cook County, IL"/>
  </r>
  <r>
    <n v="489"/>
    <s v="Senior Sales Associate"/>
    <s v="Apparel"/>
    <d v="2014-01-01T00:00:00"/>
    <d v="2019-07-01T00:00:00"/>
    <d v="2020-06-30T00:00:00"/>
    <n v="52.142857142857146"/>
    <x v="79"/>
    <n v="2085.6"/>
    <n v="20.366081904761906"/>
    <s v="Active"/>
    <s v="FT"/>
    <s v="N/A"/>
    <x v="3"/>
    <s v="Cook"/>
    <s v="County"/>
    <s v=","/>
    <s v=" "/>
    <s v="IL"/>
    <n v="42475.500420571429"/>
    <s v="Cook County, IL"/>
  </r>
  <r>
    <n v="488"/>
    <s v="Senior Sales Associate"/>
    <s v="Apparel"/>
    <d v="2020-01-01T00:00:00"/>
    <d v="2019-07-01T00:00:00"/>
    <d v="2020-06-30T00:00:00"/>
    <n v="52.142857142857146"/>
    <x v="80"/>
    <n v="2085.6"/>
    <n v="20.28838041460142"/>
    <s v="Active"/>
    <s v="FT"/>
    <s v="N/A"/>
    <x v="3"/>
    <s v="Cook"/>
    <s v="County"/>
    <s v=","/>
    <s v=" "/>
    <s v="IL"/>
    <n v="42313.446192692718"/>
    <s v="Cook County, IL"/>
  </r>
  <r>
    <n v="487"/>
    <s v="Sales Associate"/>
    <s v="Apparel"/>
    <d v="2020-07-21T00:00:00"/>
    <d v="2019-07-01T00:00:00"/>
    <d v="2020-06-30T00:00:00"/>
    <n v="52.142857142857146"/>
    <x v="81"/>
    <n v="1668.48"/>
    <n v="20.17181893170121"/>
    <s v="Active"/>
    <s v="FT"/>
    <s v="N/A"/>
    <x v="3"/>
    <s v="Cook"/>
    <s v="County"/>
    <s v=","/>
    <s v=" "/>
    <s v="IL"/>
    <n v="33656.276451164835"/>
    <s v="Cook County, IL"/>
  </r>
  <r>
    <n v="486"/>
    <s v="Sales Associate"/>
    <s v="Apparel"/>
    <d v="2020-07-08T00:00:00"/>
    <d v="2019-07-01T00:00:00"/>
    <d v="2020-06-30T00:00:00"/>
    <n v="52.142857142857146"/>
    <x v="82"/>
    <n v="1668.48"/>
    <n v="20.118648600651163"/>
    <s v="Active"/>
    <s v="FT"/>
    <s v="N/A"/>
    <x v="3"/>
    <s v="Cook"/>
    <s v="County"/>
    <s v=","/>
    <s v=" "/>
    <s v="IL"/>
    <n v="33567.56281721445"/>
    <s v="Cook County, IL"/>
  </r>
  <r>
    <n v="485"/>
    <s v="Sales Associate"/>
    <s v="Apparel"/>
    <d v="2020-07-18T00:00:00"/>
    <d v="2019-07-01T00:00:00"/>
    <d v="2020-06-30T00:00:00"/>
    <n v="52.142857142857146"/>
    <x v="83"/>
    <n v="1720.6200000000001"/>
    <n v="20.09156840446763"/>
    <s v="Active"/>
    <s v="FT"/>
    <s v="N/A"/>
    <x v="3"/>
    <s v="Cook"/>
    <s v="County"/>
    <s v=","/>
    <s v=" "/>
    <s v="IL"/>
    <n v="34569.954428095094"/>
    <s v="Cook County, IL"/>
  </r>
  <r>
    <n v="484"/>
    <s v="Sales Associate"/>
    <s v="Apparel"/>
    <d v="2020-07-09T00:00:00"/>
    <d v="2019-07-01T00:00:00"/>
    <d v="2020-06-30T00:00:00"/>
    <n v="52.142857142857146"/>
    <x v="84"/>
    <n v="1772.76"/>
    <n v="20.064984270503299"/>
    <s v="Active"/>
    <s v="FT"/>
    <s v="N/A"/>
    <x v="3"/>
    <s v="Cook"/>
    <s v="County"/>
    <s v=","/>
    <s v=" "/>
    <s v="IL"/>
    <n v="35570.401515377431"/>
    <s v="Cook County, IL"/>
  </r>
  <r>
    <n v="483"/>
    <s v="Sales Associate"/>
    <s v="Apparel"/>
    <d v="2020-07-04T00:00:00"/>
    <d v="2019-07-01T00:00:00"/>
    <d v="2020-06-30T00:00:00"/>
    <n v="52.142857142857146"/>
    <x v="85"/>
    <n v="1772.76"/>
    <n v="20.04114570173649"/>
    <s v="Active"/>
    <s v="FT"/>
    <s v="N/A"/>
    <x v="3"/>
    <s v="Cook"/>
    <s v="County"/>
    <s v=","/>
    <s v=" "/>
    <s v="IL"/>
    <n v="35528.141454210381"/>
    <s v="Cook County, IL"/>
  </r>
  <r>
    <n v="482"/>
    <s v="Sales Associate"/>
    <s v="Apparel"/>
    <d v="2020-07-10T00:00:00"/>
    <d v="2019-07-01T00:00:00"/>
    <d v="2020-06-30T00:00:00"/>
    <n v="52.142857142857146"/>
    <x v="86"/>
    <n v="1824.9"/>
    <n v="20.034449717320545"/>
    <s v="Active"/>
    <s v="FT"/>
    <s v="N/A"/>
    <x v="3"/>
    <s v="Cook"/>
    <s v="County"/>
    <s v=","/>
    <s v=" "/>
    <s v="IL"/>
    <n v="36560.867289138267"/>
    <s v="Cook County, IL"/>
  </r>
  <r>
    <n v="42"/>
    <s v="Senior Sales Associate"/>
    <s v="Apparel"/>
    <d v="2017-01-01T00:00:00"/>
    <d v="2019-07-01T00:00:00"/>
    <d v="2020-06-30T00:00:00"/>
    <n v="52.142857142857146"/>
    <x v="87"/>
    <n v="1824.9"/>
    <n v="20.010000000000002"/>
    <s v="Active"/>
    <s v="FT"/>
    <s v="N/A"/>
    <x v="2"/>
    <s v="Dallas"/>
    <s v="County"/>
    <s v=","/>
    <s v=" "/>
    <s v="TX"/>
    <n v="36516.249000000003"/>
    <s v="Dallas County, TX"/>
  </r>
  <r>
    <n v="25"/>
    <s v="Sales Associate"/>
    <s v="Apparel"/>
    <d v="2018-01-01T00:00:00"/>
    <d v="2019-07-01T00:00:00"/>
    <d v="2020-06-30T00:00:00"/>
    <n v="52.142857142857146"/>
    <x v="88"/>
    <n v="2085.6"/>
    <n v="20.010000000000002"/>
    <s v="Active"/>
    <s v="FT"/>
    <s v="N/A"/>
    <x v="2"/>
    <s v="Dallas"/>
    <s v="County"/>
    <s v=","/>
    <s v=" "/>
    <s v="TX"/>
    <n v="41732.856"/>
    <s v="Dallas County, TX"/>
  </r>
  <r>
    <n v="481"/>
    <s v="Sales Associate"/>
    <s v="Apparel"/>
    <d v="2020-07-07T00:00:00"/>
    <d v="2019-07-01T00:00:00"/>
    <d v="2020-06-30T00:00:00"/>
    <n v="52.142857142857146"/>
    <x v="89"/>
    <n v="1824.9"/>
    <n v="20.00565274908044"/>
    <s v="Active"/>
    <s v="FT"/>
    <s v="N/A"/>
    <x v="3"/>
    <s v="Cook"/>
    <s v="County"/>
    <s v=","/>
    <s v=" "/>
    <s v="IL"/>
    <n v="36508.315701796899"/>
    <s v="Cook County, IL"/>
  </r>
  <r>
    <n v="480"/>
    <s v="Sales Associate"/>
    <s v="Apparel"/>
    <d v="2020-07-05T00:00:00"/>
    <d v="2019-07-01T00:00:00"/>
    <d v="2020-06-30T00:00:00"/>
    <n v="52.142857142857146"/>
    <x v="90"/>
    <n v="1824.9"/>
    <n v="19.992566996083927"/>
    <s v="Active"/>
    <s v="FT"/>
    <s v="N/A"/>
    <x v="3"/>
    <s v="Cook"/>
    <s v="County"/>
    <s v=","/>
    <s v=" "/>
    <s v="IL"/>
    <n v="36484.435511153562"/>
    <s v="Cook County, IL"/>
  </r>
  <r>
    <n v="479"/>
    <s v="Sales Associate"/>
    <s v="Apparel"/>
    <d v="2020-07-20T00:00:00"/>
    <d v="2019-07-01T00:00:00"/>
    <d v="2020-06-30T00:00:00"/>
    <n v="52.142857142857146"/>
    <x v="91"/>
    <n v="1877.04"/>
    <n v="19.944772014461829"/>
    <s v="Active"/>
    <s v="FT"/>
    <s v="N/A"/>
    <x v="3"/>
    <s v="Cook"/>
    <s v="County"/>
    <s v=","/>
    <s v=" "/>
    <s v="IL"/>
    <n v="37437.134862025428"/>
    <s v="Cook County, IL"/>
  </r>
  <r>
    <n v="478"/>
    <s v="Sales Associate"/>
    <s v="Apparel"/>
    <d v="2020-07-02T00:00:00"/>
    <d v="2019-07-01T00:00:00"/>
    <d v="2020-06-30T00:00:00"/>
    <n v="52.142857142857146"/>
    <x v="92"/>
    <n v="1877.04"/>
    <n v="19.883045379599562"/>
    <s v="Active"/>
    <s v="FT"/>
    <s v="N/A"/>
    <x v="3"/>
    <s v="Cook"/>
    <s v="County"/>
    <s v=","/>
    <s v=" "/>
    <s v="IL"/>
    <n v="37321.271499323564"/>
    <s v="Cook County, IL"/>
  </r>
  <r>
    <n v="477"/>
    <s v="Sales Associate"/>
    <s v="Apparel"/>
    <d v="2020-07-11T00:00:00"/>
    <d v="2019-07-01T00:00:00"/>
    <d v="2020-06-30T00:00:00"/>
    <n v="52.142857142857146"/>
    <x v="93"/>
    <n v="1981.32"/>
    <n v="19.835430162676555"/>
    <s v="Active"/>
    <s v="FT"/>
    <s v="N/A"/>
    <x v="3"/>
    <s v="Cook"/>
    <s v="County"/>
    <s v=","/>
    <s v=" "/>
    <s v="IL"/>
    <n v="39300.334489914312"/>
    <s v="Cook County, IL"/>
  </r>
  <r>
    <n v="476"/>
    <s v="Sales Associate"/>
    <s v="Apparel"/>
    <d v="2020-07-20T00:00:00"/>
    <d v="2019-07-01T00:00:00"/>
    <d v="2020-06-30T00:00:00"/>
    <n v="52.142857142857146"/>
    <x v="94"/>
    <n v="2085.6"/>
    <n v="19.818282985692125"/>
    <s v="Active"/>
    <s v="FT"/>
    <s v="N/A"/>
    <x v="3"/>
    <s v="Cook"/>
    <s v="County"/>
    <s v=","/>
    <s v=" "/>
    <s v="IL"/>
    <n v="41333.010994959492"/>
    <s v="Cook County, IL"/>
  </r>
  <r>
    <n v="475"/>
    <s v="Sales Associate"/>
    <s v="Apparel"/>
    <d v="2020-07-19T00:00:00"/>
    <d v="2019-07-01T00:00:00"/>
    <d v="2020-06-30T00:00:00"/>
    <n v="52.142857142857146"/>
    <x v="95"/>
    <n v="2085.6"/>
    <n v="19.77346940332901"/>
    <s v="Active"/>
    <s v="FT"/>
    <s v="N/A"/>
    <x v="3"/>
    <s v="Cook"/>
    <s v="County"/>
    <s v=","/>
    <s v=" "/>
    <s v="IL"/>
    <n v="41239.547787582982"/>
    <s v="Cook County, IL"/>
  </r>
  <r>
    <n v="474"/>
    <s v="Sales Associate"/>
    <s v="Apparel"/>
    <d v="2020-07-17T00:00:00"/>
    <d v="2019-07-01T00:00:00"/>
    <d v="2020-06-30T00:00:00"/>
    <n v="52.142857142857146"/>
    <x v="96"/>
    <n v="2085.6"/>
    <n v="19.747827387996622"/>
    <s v="Active"/>
    <s v="FT"/>
    <s v="N/A"/>
    <x v="3"/>
    <s v="Cook"/>
    <s v="County"/>
    <s v=","/>
    <s v=" "/>
    <s v="IL"/>
    <n v="41186.068800405752"/>
    <s v="Cook County, IL"/>
  </r>
  <r>
    <n v="473"/>
    <s v="Sales Associate"/>
    <s v="Apparel"/>
    <d v="2020-06-01T00:00:00"/>
    <d v="2019-07-01T00:00:00"/>
    <d v="2020-06-30T00:00:00"/>
    <n v="52.142857142857146"/>
    <x v="97"/>
    <n v="1616.34"/>
    <n v="19.742968184928163"/>
    <s v="Active"/>
    <s v="FT"/>
    <s v="N/A"/>
    <x v="3"/>
    <s v="Cook"/>
    <s v="County"/>
    <s v=","/>
    <s v=" "/>
    <s v="IL"/>
    <n v="31911.349196026786"/>
    <s v="Cook County, IL"/>
  </r>
  <r>
    <n v="472"/>
    <s v="Sales Associate"/>
    <s v="Apparel"/>
    <d v="2020-06-01T00:00:00"/>
    <d v="2019-07-01T00:00:00"/>
    <d v="2020-06-30T00:00:00"/>
    <n v="52.142857142857146"/>
    <x v="98"/>
    <n v="1668.48"/>
    <n v="19.730575637602037"/>
    <s v="Active"/>
    <s v="FT"/>
    <s v="N/A"/>
    <x v="3"/>
    <s v="Cook"/>
    <s v="County"/>
    <s v=","/>
    <s v=" "/>
    <s v="IL"/>
    <n v="32920.07083982625"/>
    <s v="Cook County, IL"/>
  </r>
  <r>
    <n v="471"/>
    <s v="Sales Associate"/>
    <s v="Apparel"/>
    <d v="2020-06-01T00:00:00"/>
    <d v="2019-07-01T00:00:00"/>
    <d v="2020-06-30T00:00:00"/>
    <n v="52.142857142857146"/>
    <x v="99"/>
    <n v="1720.6200000000001"/>
    <n v="19.710744543493892"/>
    <s v="Active"/>
    <s v="FT"/>
    <s v="N/A"/>
    <x v="3"/>
    <s v="Cook"/>
    <s v="County"/>
    <s v=","/>
    <s v=" "/>
    <s v="IL"/>
    <n v="33914.701276426465"/>
    <s v="Cook County, IL"/>
  </r>
  <r>
    <n v="470"/>
    <s v="Sales Associate"/>
    <s v="Apparel"/>
    <d v="2020-06-01T00:00:00"/>
    <d v="2019-07-01T00:00:00"/>
    <d v="2020-06-30T00:00:00"/>
    <n v="52.142857142857146"/>
    <x v="100"/>
    <n v="1720.6200000000001"/>
    <n v="19.692359052260485"/>
    <s v="Active"/>
    <s v="FT"/>
    <s v="N/A"/>
    <x v="3"/>
    <s v="Cook"/>
    <s v="County"/>
    <s v=","/>
    <s v=" "/>
    <s v="IL"/>
    <n v="33883.066832500437"/>
    <s v="Cook County, IL"/>
  </r>
  <r>
    <n v="469"/>
    <s v="Sales Associate"/>
    <s v="Apparel"/>
    <d v="2020-06-01T00:00:00"/>
    <d v="2019-07-01T00:00:00"/>
    <d v="2020-06-30T00:00:00"/>
    <n v="52.142857142857146"/>
    <x v="101"/>
    <n v="1824.9"/>
    <n v="19.689156240802671"/>
    <s v="Active"/>
    <s v="FT"/>
    <s v="N/A"/>
    <x v="3"/>
    <s v="Cook"/>
    <s v="County"/>
    <s v=","/>
    <s v=" "/>
    <s v="IL"/>
    <n v="35930.741223840792"/>
    <s v="Cook County, IL"/>
  </r>
  <r>
    <n v="468"/>
    <s v="Senior Sales Associate"/>
    <s v="Apparel"/>
    <d v="2017-01-01T00:00:00"/>
    <d v="2019-07-01T00:00:00"/>
    <d v="2020-06-30T00:00:00"/>
    <n v="52.142857142857146"/>
    <x v="102"/>
    <n v="1824.9"/>
    <n v="19.619172354422343"/>
    <s v="Active"/>
    <s v="FT"/>
    <s v="N/A"/>
    <x v="3"/>
    <s v="Cook"/>
    <s v="County"/>
    <s v=","/>
    <s v=" "/>
    <s v="IL"/>
    <n v="35803.027629585333"/>
    <s v="Cook County, IL"/>
  </r>
  <r>
    <n v="467"/>
    <s v="Sales Associate"/>
    <s v="Apparel"/>
    <d v="2020-06-01T00:00:00"/>
    <d v="2019-07-01T00:00:00"/>
    <d v="2020-06-30T00:00:00"/>
    <n v="52.142857142857146"/>
    <x v="103"/>
    <n v="1877.04"/>
    <n v="19.607259772900367"/>
    <s v="Active"/>
    <s v="FT"/>
    <s v="N/A"/>
    <x v="3"/>
    <s v="Cook"/>
    <s v="County"/>
    <s v=","/>
    <s v=" "/>
    <s v="IL"/>
    <n v="36803.610884124901"/>
    <s v="Cook County, IL"/>
  </r>
  <r>
    <n v="466"/>
    <s v="Sales Associate"/>
    <s v="Apparel"/>
    <d v="2020-06-01T00:00:00"/>
    <d v="2019-07-01T00:00:00"/>
    <d v="2020-06-30T00:00:00"/>
    <n v="52.142857142857146"/>
    <x v="104"/>
    <n v="1929.18"/>
    <n v="19.602226091355455"/>
    <s v="Active"/>
    <s v="FT"/>
    <s v="N/A"/>
    <x v="3"/>
    <s v="Cook"/>
    <s v="County"/>
    <s v=","/>
    <s v=" "/>
    <s v="IL"/>
    <n v="37816.222530921121"/>
    <s v="Cook County, IL"/>
  </r>
  <r>
    <n v="465"/>
    <s v="Sales Associate"/>
    <s v="Apparel"/>
    <d v="2020-06-01T00:00:00"/>
    <d v="2019-07-01T00:00:00"/>
    <d v="2020-06-30T00:00:00"/>
    <n v="52.142857142857146"/>
    <x v="105"/>
    <n v="1981.32"/>
    <n v="19.595027094268186"/>
    <s v="Active"/>
    <s v="FT"/>
    <s v="N/A"/>
    <x v="3"/>
    <s v="Cook"/>
    <s v="County"/>
    <s v=","/>
    <s v=" "/>
    <s v="IL"/>
    <n v="38824.019082415442"/>
    <s v="Cook County, IL"/>
  </r>
  <r>
    <n v="464"/>
    <s v="Sales Associate"/>
    <s v="Apparel"/>
    <d v="2020-06-01T00:00:00"/>
    <d v="2019-07-01T00:00:00"/>
    <d v="2020-06-30T00:00:00"/>
    <n v="52.142857142857146"/>
    <x v="106"/>
    <n v="2085.6"/>
    <n v="19.581069257015379"/>
    <s v="Active"/>
    <s v="FT"/>
    <s v="N/A"/>
    <x v="3"/>
    <s v="Cook"/>
    <s v="County"/>
    <s v=","/>
    <s v=" "/>
    <s v="IL"/>
    <n v="40838.278042431273"/>
    <s v="Cook County, IL"/>
  </r>
  <r>
    <n v="463"/>
    <s v="Sales Associate"/>
    <s v="Apparel"/>
    <d v="2020-06-01T00:00:00"/>
    <d v="2019-07-01T00:00:00"/>
    <d v="2020-06-30T00:00:00"/>
    <n v="52.142857142857146"/>
    <x v="107"/>
    <n v="2085.6"/>
    <n v="19.522247779163258"/>
    <s v="Active"/>
    <s v="FT"/>
    <s v="N/A"/>
    <x v="3"/>
    <s v="Cook"/>
    <s v="County"/>
    <s v=","/>
    <s v=" "/>
    <s v="IL"/>
    <n v="40715.599968222887"/>
    <s v="Cook County, IL"/>
  </r>
  <r>
    <n v="462"/>
    <s v="Sales Associate"/>
    <s v="Apparel"/>
    <d v="2020-06-01T00:00:00"/>
    <d v="2019-07-01T00:00:00"/>
    <d v="2020-06-30T00:00:00"/>
    <n v="52.142857142857146"/>
    <x v="108"/>
    <n v="2085.6"/>
    <n v="19.496582747773104"/>
    <s v="Active"/>
    <s v="FT"/>
    <s v="N/A"/>
    <x v="3"/>
    <s v="Cook"/>
    <s v="County"/>
    <s v=","/>
    <s v=" "/>
    <s v="IL"/>
    <n v="40662.072978755583"/>
    <s v="Cook County, IL"/>
  </r>
  <r>
    <n v="461"/>
    <s v="Sales Associate"/>
    <s v="Apparel"/>
    <d v="2020-06-01T00:00:00"/>
    <d v="2019-07-01T00:00:00"/>
    <d v="2020-06-30T00:00:00"/>
    <n v="52.142857142857146"/>
    <x v="109"/>
    <n v="2085.6"/>
    <n v="19.482695851509522"/>
    <s v="Active"/>
    <s v="FT"/>
    <s v="N/A"/>
    <x v="3"/>
    <s v="Cook"/>
    <s v="County"/>
    <s v=","/>
    <s v=" "/>
    <s v="IL"/>
    <n v="40633.110467908256"/>
    <s v="Cook County, IL"/>
  </r>
  <r>
    <n v="460"/>
    <s v="Sales Associate"/>
    <s v="Apparel"/>
    <d v="2020-07-01T00:00:00"/>
    <d v="2019-07-01T00:00:00"/>
    <d v="2020-06-30T00:00:00"/>
    <n v="52.142857142857146"/>
    <x v="110"/>
    <n v="1929.18"/>
    <n v="19.463738834334745"/>
    <s v="Active"/>
    <s v="FT"/>
    <s v="N/A"/>
    <x v="4"/>
    <s v="Davidson"/>
    <s v="County"/>
    <s v=","/>
    <s v=" "/>
    <s v="TN"/>
    <n v="37549.055684421903"/>
    <s v="Davidson County, TN"/>
  </r>
  <r>
    <n v="459"/>
    <s v="Sales Associate"/>
    <s v="Apparel"/>
    <d v="2020-07-01T00:00:00"/>
    <d v="2019-07-01T00:00:00"/>
    <d v="2020-06-30T00:00:00"/>
    <n v="52.142857142857146"/>
    <x v="111"/>
    <n v="1929.18"/>
    <n v="19.4609931356716"/>
    <s v="Active"/>
    <s v="FT"/>
    <s v="N/A"/>
    <x v="4"/>
    <s v="Davidson"/>
    <s v="County"/>
    <s v=","/>
    <s v=" "/>
    <s v="TN"/>
    <n v="37543.758737474942"/>
    <s v="Davidson County, TN"/>
  </r>
  <r>
    <n v="458"/>
    <s v="Sales Associate"/>
    <s v="Apparel"/>
    <d v="2020-07-01T00:00:00"/>
    <d v="2019-07-01T00:00:00"/>
    <d v="2020-06-30T00:00:00"/>
    <n v="52.142857142857146"/>
    <x v="112"/>
    <n v="1929.18"/>
    <n v="19.440478177549004"/>
    <s v="Active"/>
    <s v="FT"/>
    <s v="N/A"/>
    <x v="4"/>
    <s v="Davidson"/>
    <s v="County"/>
    <s v=","/>
    <s v=" "/>
    <s v="TN"/>
    <n v="37504.181690563986"/>
    <s v="Davidson County, TN"/>
  </r>
  <r>
    <n v="457"/>
    <s v="Sales Associate"/>
    <s v="Apparel"/>
    <d v="2020-07-01T00:00:00"/>
    <d v="2019-07-01T00:00:00"/>
    <d v="2020-06-30T00:00:00"/>
    <n v="52.142857142857146"/>
    <x v="113"/>
    <n v="1929.18"/>
    <n v="19.425291769854493"/>
    <s v="Active"/>
    <s v="FT"/>
    <s v="N/A"/>
    <x v="4"/>
    <s v="Davidson"/>
    <s v="County"/>
    <s v=","/>
    <s v=" "/>
    <s v="TN"/>
    <n v="37474.88437656789"/>
    <s v="Davidson County, TN"/>
  </r>
  <r>
    <n v="456"/>
    <s v="Sales Associate"/>
    <s v="Apparel"/>
    <d v="2015-01-01T00:00:00"/>
    <d v="2019-07-01T00:00:00"/>
    <d v="2020-06-30T00:00:00"/>
    <n v="52.142857142857146"/>
    <x v="114"/>
    <n v="2085.6"/>
    <n v="19.380582904081457"/>
    <s v="Active"/>
    <s v="FT"/>
    <s v="N/A"/>
    <x v="4"/>
    <s v="Davidson"/>
    <s v="County"/>
    <s v=","/>
    <s v=" "/>
    <s v="TN"/>
    <n v="40420.143704752285"/>
    <s v="Davidson County, TN"/>
  </r>
  <r>
    <n v="455"/>
    <s v="Sales Associate"/>
    <s v="Apparel"/>
    <d v="2018-01-01T00:00:00"/>
    <d v="2019-07-01T00:00:00"/>
    <d v="2020-06-30T00:00:00"/>
    <n v="52.142857142857146"/>
    <x v="115"/>
    <n v="2085.6"/>
    <n v="19.376896221060491"/>
    <s v="Active"/>
    <s v="FT"/>
    <s v="N/A"/>
    <x v="4"/>
    <s v="Davidson"/>
    <s v="County"/>
    <s v=","/>
    <s v=" "/>
    <s v="TN"/>
    <n v="40412.454758643762"/>
    <s v="Davidson County, TN"/>
  </r>
  <r>
    <n v="454"/>
    <s v="Sales Associate"/>
    <s v="Apparel"/>
    <d v="2015-01-01T00:00:00"/>
    <d v="2019-07-01T00:00:00"/>
    <d v="2020-06-30T00:00:00"/>
    <n v="52.142857142857146"/>
    <x v="116"/>
    <n v="2085.6"/>
    <n v="19.36696114526848"/>
    <s v="Active"/>
    <s v="FT"/>
    <s v="N/A"/>
    <x v="4"/>
    <s v="Davidson"/>
    <s v="County"/>
    <s v=","/>
    <s v=" "/>
    <s v="TN"/>
    <n v="40391.734164571943"/>
    <s v="Davidson County, TN"/>
  </r>
  <r>
    <n v="453"/>
    <s v="Sales Associate"/>
    <s v="Apparel"/>
    <d v="2018-01-01T00:00:00"/>
    <d v="2019-07-01T00:00:00"/>
    <d v="2020-06-30T00:00:00"/>
    <n v="52.142857142857146"/>
    <x v="117"/>
    <n v="2085.6"/>
    <n v="19.348972771065391"/>
    <s v="Active"/>
    <s v="FT"/>
    <s v="N/A"/>
    <x v="4"/>
    <s v="Davidson"/>
    <s v="County"/>
    <s v=","/>
    <s v=" "/>
    <s v="TN"/>
    <n v="40354.217611333981"/>
    <s v="Davidson County, TN"/>
  </r>
  <r>
    <n v="452"/>
    <s v="Sales Associate"/>
    <s v="Apparel"/>
    <d v="2015-01-01T00:00:00"/>
    <d v="2019-07-01T00:00:00"/>
    <d v="2020-06-30T00:00:00"/>
    <n v="52.142857142857146"/>
    <x v="118"/>
    <n v="2085.6"/>
    <n v="19.338465075154733"/>
    <s v="Active"/>
    <s v="FT"/>
    <s v="N/A"/>
    <x v="4"/>
    <s v="Davidson"/>
    <s v="County"/>
    <s v=","/>
    <s v=" "/>
    <s v="TN"/>
    <n v="40332.302760742707"/>
    <s v="Davidson County, TN"/>
  </r>
  <r>
    <n v="451"/>
    <s v="Sales Associate"/>
    <s v="Apparel"/>
    <d v="2018-01-01T00:00:00"/>
    <d v="2019-07-01T00:00:00"/>
    <d v="2020-06-30T00:00:00"/>
    <n v="52.142857142857146"/>
    <x v="119"/>
    <n v="2085.6"/>
    <n v="19.338452065838091"/>
    <s v="Active"/>
    <s v="FT"/>
    <s v="N/A"/>
    <x v="4"/>
    <s v="Davidson"/>
    <s v="County"/>
    <s v=","/>
    <s v=" "/>
    <s v="TN"/>
    <n v="40332.275628511918"/>
    <s v="Davidson County, TN"/>
  </r>
  <r>
    <n v="450"/>
    <s v="Sales Associate"/>
    <s v="Apparel"/>
    <d v="2015-01-01T00:00:00"/>
    <d v="2019-07-01T00:00:00"/>
    <d v="2020-06-30T00:00:00"/>
    <n v="52.142857142857146"/>
    <x v="120"/>
    <n v="2085.6"/>
    <n v="19.287301062172496"/>
    <s v="Active"/>
    <s v="FT"/>
    <s v="N/A"/>
    <x v="4"/>
    <s v="Davidson"/>
    <s v="County"/>
    <s v=","/>
    <s v=" "/>
    <s v="TN"/>
    <n v="40225.595095266959"/>
    <s v="Davidson County, TN"/>
  </r>
  <r>
    <n v="449"/>
    <s v="Sales Associate"/>
    <s v="Apparel"/>
    <d v="2020-07-15T00:00:00"/>
    <d v="2019-07-01T00:00:00"/>
    <d v="2020-06-30T00:00:00"/>
    <n v="52.142857142857146"/>
    <x v="121"/>
    <n v="1564.2"/>
    <n v="19.207203645235357"/>
    <s v="Active"/>
    <s v="FT"/>
    <s v="N/A"/>
    <x v="3"/>
    <s v="Cook"/>
    <s v="County"/>
    <s v=","/>
    <s v=" "/>
    <s v="IL"/>
    <n v="30043.907941877147"/>
    <s v="Cook County, IL"/>
  </r>
  <r>
    <n v="448"/>
    <s v="Sales Associate"/>
    <s v="Apparel"/>
    <d v="2020-07-14T00:00:00"/>
    <d v="2019-07-01T00:00:00"/>
    <d v="2020-06-30T00:00:00"/>
    <n v="52.142857142857146"/>
    <x v="122"/>
    <n v="2085.6"/>
    <n v="19.196289064245651"/>
    <s v="Active"/>
    <s v="FT"/>
    <s v="N/A"/>
    <x v="3"/>
    <s v="Cook"/>
    <s v="County"/>
    <s v=","/>
    <s v=" "/>
    <s v="IL"/>
    <n v="40035.780472390725"/>
    <s v="Cook County, IL"/>
  </r>
  <r>
    <n v="447"/>
    <s v="Sales Associate"/>
    <s v="Apparel"/>
    <d v="2020-07-13T00:00:00"/>
    <d v="2019-07-01T00:00:00"/>
    <d v="2020-06-30T00:00:00"/>
    <n v="52.142857142857146"/>
    <x v="123"/>
    <n v="2085.6"/>
    <n v="19.193622354191945"/>
    <s v="Active"/>
    <s v="FT"/>
    <s v="N/A"/>
    <x v="3"/>
    <s v="Cook"/>
    <s v="County"/>
    <s v=","/>
    <s v=" "/>
    <s v="IL"/>
    <n v="40030.218781902717"/>
    <s v="Cook County, IL"/>
  </r>
  <r>
    <n v="446"/>
    <s v="Sales Associate"/>
    <s v="Apparel"/>
    <d v="2020-07-12T00:00:00"/>
    <d v="2019-07-01T00:00:00"/>
    <d v="2020-06-30T00:00:00"/>
    <n v="52.142857142857146"/>
    <x v="124"/>
    <n v="2085.6"/>
    <n v="19.190815908632853"/>
    <s v="Active"/>
    <s v="FT"/>
    <s v="N/A"/>
    <x v="3"/>
    <s v="Cook"/>
    <s v="County"/>
    <s v=","/>
    <s v=" "/>
    <s v="IL"/>
    <n v="40024.365659044677"/>
    <s v="Cook County, IL"/>
  </r>
  <r>
    <n v="445"/>
    <s v="Sales Associate"/>
    <s v="Apparel"/>
    <d v="2020-07-06T00:00:00"/>
    <d v="2019-07-01T00:00:00"/>
    <d v="2020-06-30T00:00:00"/>
    <n v="52.142857142857146"/>
    <x v="125"/>
    <n v="2085.6"/>
    <n v="19.188243557788454"/>
    <s v="Active"/>
    <s v="FT"/>
    <s v="N/A"/>
    <x v="3"/>
    <s v="Cook"/>
    <s v="County"/>
    <s v=","/>
    <s v=" "/>
    <s v="IL"/>
    <n v="40019.000764123601"/>
    <s v="Cook County, IL"/>
  </r>
  <r>
    <n v="444"/>
    <s v="Sales Associate"/>
    <s v="Apparel"/>
    <d v="2020-07-22T00:00:00"/>
    <d v="2019-07-01T00:00:00"/>
    <d v="2020-06-30T00:00:00"/>
    <n v="52.142857142857146"/>
    <x v="126"/>
    <n v="2085.6"/>
    <n v="19.139034048711707"/>
    <s v="Active"/>
    <s v="FT"/>
    <s v="N/A"/>
    <x v="3"/>
    <s v="Cook"/>
    <s v="County"/>
    <s v=","/>
    <s v=" "/>
    <s v="IL"/>
    <n v="39916.369411993132"/>
    <s v="Cook County, IL"/>
  </r>
  <r>
    <n v="443"/>
    <s v="Sales Associate"/>
    <s v="Apparel"/>
    <d v="2020-07-16T00:00:00"/>
    <d v="2019-07-01T00:00:00"/>
    <d v="2020-06-30T00:00:00"/>
    <n v="52.142857142857146"/>
    <x v="127"/>
    <n v="2085.6"/>
    <n v="19.110469825485037"/>
    <s v="Active"/>
    <s v="FT"/>
    <s v="N/A"/>
    <x v="3"/>
    <s v="Cook"/>
    <s v="County"/>
    <s v=","/>
    <s v=" "/>
    <s v="IL"/>
    <n v="39856.795868031593"/>
    <s v="Cook County, IL"/>
  </r>
  <r>
    <n v="442"/>
    <s v="Senior Sales Associate"/>
    <s v="Apparel"/>
    <d v="2014-01-01T00:00:00"/>
    <d v="2019-07-01T00:00:00"/>
    <d v="2020-06-30T00:00:00"/>
    <n v="52.142857142857146"/>
    <x v="128"/>
    <n v="2085.6"/>
    <n v="19.089298451208311"/>
    <s v="Active"/>
    <s v="FT"/>
    <s v="N/A"/>
    <x v="3"/>
    <s v="Cook"/>
    <s v="County"/>
    <s v=","/>
    <s v=" "/>
    <s v="IL"/>
    <n v="39812.640849840049"/>
    <s v="Cook County, IL"/>
  </r>
  <r>
    <n v="441"/>
    <s v="Senior Sales Associate"/>
    <s v="Apparel"/>
    <d v="2020-01-01T00:00:00"/>
    <d v="2019-07-01T00:00:00"/>
    <d v="2020-06-30T00:00:00"/>
    <n v="52.142857142857146"/>
    <x v="129"/>
    <n v="2085.6"/>
    <n v="19.063401843572535"/>
    <s v="Active"/>
    <s v="FT"/>
    <s v="N/A"/>
    <x v="3"/>
    <s v="Cook"/>
    <s v="County"/>
    <s v=","/>
    <s v=" "/>
    <s v="IL"/>
    <n v="39758.63088495488"/>
    <s v="Cook County, IL"/>
  </r>
  <r>
    <n v="440"/>
    <s v="Sales Associate"/>
    <s v="Apparel"/>
    <d v="2020-07-21T00:00:00"/>
    <d v="2019-07-01T00:00:00"/>
    <d v="2020-06-30T00:00:00"/>
    <n v="52.142857142857146"/>
    <x v="130"/>
    <n v="1668.48"/>
    <n v="19.031641793885058"/>
    <s v="Active"/>
    <s v="FT"/>
    <s v="N/A"/>
    <x v="3"/>
    <s v="Cook"/>
    <s v="County"/>
    <s v=","/>
    <s v=" "/>
    <s v="IL"/>
    <n v="31753.913700261342"/>
    <s v="Cook County, IL"/>
  </r>
  <r>
    <n v="439"/>
    <s v="Sales Associate"/>
    <s v="Apparel"/>
    <d v="2020-07-08T00:00:00"/>
    <d v="2019-07-01T00:00:00"/>
    <d v="2020-06-30T00:00:00"/>
    <n v="52.142857142857146"/>
    <x v="131"/>
    <n v="1668.48"/>
    <n v="19.022021844916718"/>
    <s v="Active"/>
    <s v="FT"/>
    <s v="N/A"/>
    <x v="3"/>
    <s v="Cook"/>
    <s v="County"/>
    <s v=","/>
    <s v=" "/>
    <s v="IL"/>
    <n v="31737.863007806645"/>
    <s v="Cook County, IL"/>
  </r>
  <r>
    <n v="438"/>
    <s v="Sales Associate"/>
    <s v="Apparel"/>
    <d v="2020-07-18T00:00:00"/>
    <d v="2019-07-01T00:00:00"/>
    <d v="2020-06-30T00:00:00"/>
    <n v="52.142857142857146"/>
    <x v="132"/>
    <n v="1720.6200000000001"/>
    <n v="19.014872155427049"/>
    <s v="Active"/>
    <s v="FT"/>
    <s v="N/A"/>
    <x v="3"/>
    <s v="Cook"/>
    <s v="County"/>
    <s v=","/>
    <s v=" "/>
    <s v="IL"/>
    <n v="32717.36932807089"/>
    <s v="Cook County, IL"/>
  </r>
  <r>
    <n v="24"/>
    <s v="Sales Associate"/>
    <s v="Apparel"/>
    <d v="2015-01-01T00:00:00"/>
    <d v="2019-07-01T00:00:00"/>
    <d v="2020-06-30T00:00:00"/>
    <n v="52.142857142857146"/>
    <x v="133"/>
    <n v="2085.6"/>
    <n v="19.010000000000002"/>
    <s v="Active"/>
    <s v="FT"/>
    <s v="N/A"/>
    <x v="2"/>
    <s v="Dallas"/>
    <s v="County"/>
    <s v=","/>
    <s v=" "/>
    <s v="TX"/>
    <n v="39647.256000000001"/>
    <s v="Dallas County, TX"/>
  </r>
  <r>
    <n v="27"/>
    <s v="Sales Associate"/>
    <s v="Apparel"/>
    <d v="2018-01-01T00:00:00"/>
    <d v="2019-07-01T00:00:00"/>
    <d v="2020-06-30T00:00:00"/>
    <n v="52.142857142857146"/>
    <x v="133"/>
    <n v="2085.6"/>
    <n v="19.010000000000002"/>
    <s v="Active"/>
    <s v="FT"/>
    <s v="N/A"/>
    <x v="2"/>
    <s v="Dallas"/>
    <s v="County"/>
    <s v=","/>
    <s v=" "/>
    <s v="TX"/>
    <n v="39647.256000000001"/>
    <s v="Dallas County, TX"/>
  </r>
  <r>
    <n v="437"/>
    <s v="Sales Associate"/>
    <s v="Apparel"/>
    <d v="2020-07-09T00:00:00"/>
    <d v="2019-07-01T00:00:00"/>
    <d v="2020-06-30T00:00:00"/>
    <n v="52.142857142857146"/>
    <x v="134"/>
    <n v="1772.76"/>
    <n v="18.994142678347931"/>
    <s v="Active"/>
    <s v="FT"/>
    <s v="N/A"/>
    <x v="2"/>
    <s v="Dallas"/>
    <s v="County"/>
    <s v=","/>
    <s v=" "/>
    <s v="TX"/>
    <n v="33672.056374468077"/>
    <s v="Dallas County, TX"/>
  </r>
  <r>
    <n v="436"/>
    <s v="Sales Associate"/>
    <s v="Apparel"/>
    <d v="2020-07-04T00:00:00"/>
    <d v="2019-07-01T00:00:00"/>
    <d v="2020-06-30T00:00:00"/>
    <n v="52.142857142857146"/>
    <x v="135"/>
    <n v="1772.76"/>
    <n v="18.961099742362901"/>
    <s v="Active"/>
    <s v="FT"/>
    <s v="N/A"/>
    <x v="2"/>
    <s v="Dallas"/>
    <s v="County"/>
    <s v=","/>
    <s v=" "/>
    <s v="TX"/>
    <n v="33613.479179271257"/>
    <s v="Dallas County, TX"/>
  </r>
  <r>
    <n v="435"/>
    <s v="Sales Associate"/>
    <s v="Apparel"/>
    <d v="2020-07-10T00:00:00"/>
    <d v="2019-07-01T00:00:00"/>
    <d v="2020-06-30T00:00:00"/>
    <n v="52.142857142857146"/>
    <x v="136"/>
    <n v="1824.9"/>
    <n v="18.895341618331269"/>
    <s v="Active"/>
    <s v="FT"/>
    <s v="N/A"/>
    <x v="2"/>
    <s v="Dallas"/>
    <s v="County"/>
    <s v=","/>
    <s v=" "/>
    <s v="TX"/>
    <n v="34482.108919292732"/>
    <s v="Dallas County, TX"/>
  </r>
  <r>
    <n v="434"/>
    <s v="Sales Associate"/>
    <s v="Apparel"/>
    <d v="2020-07-07T00:00:00"/>
    <d v="2019-07-01T00:00:00"/>
    <d v="2020-06-30T00:00:00"/>
    <n v="52.142857142857146"/>
    <x v="137"/>
    <n v="1824.9"/>
    <n v="18.870579011602501"/>
    <s v="Active"/>
    <s v="FT"/>
    <s v="N/A"/>
    <x v="2"/>
    <s v="Dallas"/>
    <s v="County"/>
    <s v=","/>
    <s v=" "/>
    <s v="TX"/>
    <n v="34436.919638273408"/>
    <s v="Dallas County, TX"/>
  </r>
  <r>
    <n v="433"/>
    <s v="Sales Associate"/>
    <s v="Apparel"/>
    <d v="2020-07-05T00:00:00"/>
    <d v="2019-07-01T00:00:00"/>
    <d v="2020-06-30T00:00:00"/>
    <n v="52.142857142857146"/>
    <x v="138"/>
    <n v="1824.9"/>
    <n v="18.865305123935187"/>
    <s v="Active"/>
    <s v="FT"/>
    <s v="N/A"/>
    <x v="2"/>
    <s v="Dallas"/>
    <s v="County"/>
    <s v=","/>
    <s v=" "/>
    <s v="TX"/>
    <n v="34427.295320669327"/>
    <s v="Dallas County, TX"/>
  </r>
  <r>
    <n v="432"/>
    <s v="Sales Associate"/>
    <s v="Apparel"/>
    <d v="2020-07-20T00:00:00"/>
    <d v="2019-07-01T00:00:00"/>
    <d v="2020-06-30T00:00:00"/>
    <n v="52.142857142857146"/>
    <x v="139"/>
    <n v="1877.04"/>
    <n v="18.835762719031738"/>
    <s v="Active"/>
    <s v="FT"/>
    <s v="N/A"/>
    <x v="2"/>
    <s v="Dallas"/>
    <s v="County"/>
    <s v=","/>
    <s v=" "/>
    <s v="TX"/>
    <n v="35355.480054131331"/>
    <s v="Dallas County, TX"/>
  </r>
  <r>
    <n v="431"/>
    <s v="Sales Associate"/>
    <s v="Apparel"/>
    <d v="2020-07-02T00:00:00"/>
    <d v="2019-07-01T00:00:00"/>
    <d v="2020-06-30T00:00:00"/>
    <n v="52.142857142857146"/>
    <x v="140"/>
    <n v="1877.04"/>
    <n v="18.808208382695369"/>
    <s v="Active"/>
    <s v="FT"/>
    <s v="N/A"/>
    <x v="2"/>
    <s v="Dallas"/>
    <s v="County"/>
    <s v=","/>
    <s v=" "/>
    <s v="TX"/>
    <n v="35303.759462654518"/>
    <s v="Dallas County, TX"/>
  </r>
  <r>
    <n v="430"/>
    <s v="Sales Associate"/>
    <s v="Apparel"/>
    <d v="2020-07-11T00:00:00"/>
    <d v="2019-07-01T00:00:00"/>
    <d v="2020-06-30T00:00:00"/>
    <n v="52.142857142857146"/>
    <x v="141"/>
    <n v="1981.32"/>
    <n v="18.797468137816175"/>
    <s v="Active"/>
    <s v="FT"/>
    <s v="N/A"/>
    <x v="2"/>
    <s v="Dallas"/>
    <s v="County"/>
    <s v=","/>
    <s v=" "/>
    <s v="TX"/>
    <n v="37243.799570817944"/>
    <s v="Dallas County, TX"/>
  </r>
  <r>
    <n v="429"/>
    <s v="Sales Associate"/>
    <s v="Apparel"/>
    <d v="2020-07-20T00:00:00"/>
    <d v="2019-07-01T00:00:00"/>
    <d v="2020-06-30T00:00:00"/>
    <n v="52.142857142857146"/>
    <x v="142"/>
    <n v="2085.6"/>
    <n v="18.790659719890478"/>
    <s v="Active"/>
    <s v="FT"/>
    <s v="N/A"/>
    <x v="2"/>
    <s v="Dallas"/>
    <s v="County"/>
    <s v=","/>
    <s v=" "/>
    <s v="TX"/>
    <n v="39189.79991180358"/>
    <s v="Dallas County, TX"/>
  </r>
  <r>
    <n v="428"/>
    <s v="Sales Associate"/>
    <s v="Apparel"/>
    <d v="2020-07-19T00:00:00"/>
    <d v="2019-07-01T00:00:00"/>
    <d v="2020-06-30T00:00:00"/>
    <n v="52.142857142857146"/>
    <x v="143"/>
    <n v="2085.6"/>
    <n v="18.744955912808301"/>
    <s v="Active"/>
    <s v="FT"/>
    <s v="N/A"/>
    <x v="2"/>
    <s v="Dallas"/>
    <s v="County"/>
    <s v=","/>
    <s v=" "/>
    <s v="TX"/>
    <n v="39094.480051752987"/>
    <s v="Dallas County, TX"/>
  </r>
  <r>
    <n v="427"/>
    <s v="Sales Associate"/>
    <s v="Apparel"/>
    <d v="2020-07-17T00:00:00"/>
    <d v="2019-07-01T00:00:00"/>
    <d v="2020-06-30T00:00:00"/>
    <n v="52.142857142857146"/>
    <x v="144"/>
    <n v="2085.6"/>
    <n v="18.739089729095099"/>
    <s v="Active"/>
    <s v="FT"/>
    <s v="N/A"/>
    <x v="2"/>
    <s v="Dallas"/>
    <s v="County"/>
    <s v=","/>
    <s v=" "/>
    <s v="TX"/>
    <n v="39082.245539000738"/>
    <s v="Dallas County, TX"/>
  </r>
  <r>
    <n v="426"/>
    <s v="Sales Associate"/>
    <s v="Apparel"/>
    <d v="2020-06-01T00:00:00"/>
    <d v="2019-07-01T00:00:00"/>
    <d v="2020-06-30T00:00:00"/>
    <n v="52.142857142857146"/>
    <x v="145"/>
    <n v="1616.34"/>
    <n v="18.719779050736499"/>
    <s v="Active"/>
    <s v="FT"/>
    <s v="N/A"/>
    <x v="2"/>
    <s v="Dallas"/>
    <s v="County"/>
    <s v=","/>
    <s v=" "/>
    <s v="TX"/>
    <n v="30257.527670867432"/>
    <s v="Dallas County, TX"/>
  </r>
  <r>
    <n v="425"/>
    <s v="Sales Associate"/>
    <s v="Apparel"/>
    <d v="2020-06-01T00:00:00"/>
    <d v="2019-07-01T00:00:00"/>
    <d v="2020-06-30T00:00:00"/>
    <n v="52.142857142857146"/>
    <x v="146"/>
    <n v="1668.48"/>
    <n v="18.716700496342792"/>
    <s v="Active"/>
    <s v="FT"/>
    <s v="N/A"/>
    <x v="2"/>
    <s v="Dallas"/>
    <s v="County"/>
    <s v=","/>
    <s v=" "/>
    <s v="TX"/>
    <n v="31228.440444138021"/>
    <s v="Dallas County, TX"/>
  </r>
  <r>
    <n v="424"/>
    <s v="Sales Associate"/>
    <s v="Apparel"/>
    <d v="2020-06-01T00:00:00"/>
    <d v="2019-07-01T00:00:00"/>
    <d v="2020-06-30T00:00:00"/>
    <n v="52.142857142857146"/>
    <x v="147"/>
    <n v="1720.6200000000001"/>
    <n v="18.704189852424452"/>
    <s v="Active"/>
    <s v="FT"/>
    <s v="N/A"/>
    <x v="2"/>
    <s v="Dallas"/>
    <s v="County"/>
    <s v=","/>
    <s v=" "/>
    <s v="TX"/>
    <n v="32182.803143878562"/>
    <s v="Dallas County, TX"/>
  </r>
  <r>
    <n v="423"/>
    <s v="Sales Associate"/>
    <s v="Apparel"/>
    <d v="2020-06-01T00:00:00"/>
    <d v="2019-07-01T00:00:00"/>
    <d v="2020-06-30T00:00:00"/>
    <n v="52.142857142857146"/>
    <x v="148"/>
    <n v="1720.6200000000001"/>
    <n v="18.67495249266862"/>
    <s v="Active"/>
    <s v="FT"/>
    <s v="N/A"/>
    <x v="2"/>
    <s v="Dallas"/>
    <s v="County"/>
    <s v=","/>
    <s v=" "/>
    <s v="TX"/>
    <n v="32132.496757935482"/>
    <s v="Dallas County, TX"/>
  </r>
  <r>
    <n v="422"/>
    <s v="Sales Associate"/>
    <s v="Apparel"/>
    <d v="2020-06-01T00:00:00"/>
    <d v="2019-07-01T00:00:00"/>
    <d v="2020-06-30T00:00:00"/>
    <n v="52.142857142857146"/>
    <x v="149"/>
    <n v="1824.9"/>
    <n v="18.665041927658891"/>
    <s v="Active"/>
    <s v="FT"/>
    <s v="N/A"/>
    <x v="2"/>
    <s v="Dallas"/>
    <s v="County"/>
    <s v=","/>
    <s v=" "/>
    <s v="TX"/>
    <n v="34061.835013784708"/>
    <s v="Dallas County, TX"/>
  </r>
  <r>
    <n v="421"/>
    <s v="Senior Sales Associate"/>
    <s v="Apparel"/>
    <d v="2017-01-01T00:00:00"/>
    <d v="2019-07-01T00:00:00"/>
    <d v="2020-06-30T00:00:00"/>
    <n v="52.142857142857146"/>
    <x v="150"/>
    <n v="1824.9"/>
    <n v="18.602349859218378"/>
    <s v="Active"/>
    <s v="FT"/>
    <s v="N/A"/>
    <x v="2"/>
    <s v="Dallas"/>
    <s v="County"/>
    <s v=","/>
    <s v=" "/>
    <s v="TX"/>
    <n v="33947.428258087617"/>
    <s v="Dallas County, TX"/>
  </r>
  <r>
    <n v="420"/>
    <s v="Sales Associate"/>
    <s v="Apparel"/>
    <d v="2020-06-01T00:00:00"/>
    <d v="2019-07-01T00:00:00"/>
    <d v="2020-06-30T00:00:00"/>
    <n v="52.142857142857146"/>
    <x v="151"/>
    <n v="1877.04"/>
    <n v="18.575962309644673"/>
    <s v="Active"/>
    <s v="FT"/>
    <s v="N/A"/>
    <x v="2"/>
    <s v="Dallas"/>
    <s v="County"/>
    <s v=","/>
    <s v=" "/>
    <s v="TX"/>
    <n v="34867.824293695434"/>
    <s v="Dallas County, TX"/>
  </r>
  <r>
    <n v="419"/>
    <s v="Sales Associate"/>
    <s v="Apparel"/>
    <d v="2020-06-01T00:00:00"/>
    <d v="2019-07-01T00:00:00"/>
    <d v="2020-06-30T00:00:00"/>
    <n v="52.142857142857146"/>
    <x v="152"/>
    <n v="1929.18"/>
    <n v="18.555842937840715"/>
    <s v="Active"/>
    <s v="FT"/>
    <s v="N/A"/>
    <x v="2"/>
    <s v="Dallas"/>
    <s v="County"/>
    <s v=","/>
    <s v=" "/>
    <s v="TX"/>
    <n v="35797.56107882355"/>
    <s v="Dallas County, TX"/>
  </r>
  <r>
    <n v="418"/>
    <s v="Sales Associate"/>
    <s v="Apparel"/>
    <d v="2020-06-01T00:00:00"/>
    <d v="2019-07-01T00:00:00"/>
    <d v="2020-06-30T00:00:00"/>
    <n v="52.142857142857146"/>
    <x v="153"/>
    <n v="1981.32"/>
    <n v="18.555643910602591"/>
    <s v="Active"/>
    <s v="FT"/>
    <s v="N/A"/>
    <x v="2"/>
    <s v="Dallas"/>
    <s v="County"/>
    <s v=","/>
    <s v=" "/>
    <s v="TX"/>
    <n v="36764.668392955122"/>
    <s v="Dallas County, TX"/>
  </r>
  <r>
    <n v="417"/>
    <s v="Sales Associate"/>
    <s v="Apparel"/>
    <d v="2020-06-01T00:00:00"/>
    <d v="2019-07-01T00:00:00"/>
    <d v="2020-06-30T00:00:00"/>
    <n v="52.142857142857146"/>
    <x v="154"/>
    <n v="2085.6"/>
    <n v="18.527704677232315"/>
    <s v="Active"/>
    <s v="FT"/>
    <s v="N/A"/>
    <x v="2"/>
    <s v="Dallas"/>
    <s v="County"/>
    <s v=","/>
    <s v=" "/>
    <s v="TX"/>
    <n v="38641.380874835711"/>
    <s v="Dallas County, TX"/>
  </r>
  <r>
    <n v="416"/>
    <s v="Sales Associate"/>
    <s v="Apparel"/>
    <d v="2020-06-01T00:00:00"/>
    <d v="2019-07-01T00:00:00"/>
    <d v="2020-06-30T00:00:00"/>
    <n v="52.142857142857146"/>
    <x v="155"/>
    <n v="2085.6"/>
    <n v="18.438998259658891"/>
    <s v="Active"/>
    <s v="FT"/>
    <s v="N/A"/>
    <x v="2"/>
    <s v="Dallas"/>
    <s v="County"/>
    <s v=","/>
    <s v=" "/>
    <s v="TX"/>
    <n v="38456.374770344584"/>
    <s v="Dallas County, TX"/>
  </r>
  <r>
    <n v="415"/>
    <s v="Sales Associate"/>
    <s v="Apparel"/>
    <d v="2020-06-01T00:00:00"/>
    <d v="2019-07-01T00:00:00"/>
    <d v="2020-06-30T00:00:00"/>
    <n v="52.142857142857146"/>
    <x v="156"/>
    <n v="2085.6"/>
    <n v="18.425306084326159"/>
    <s v="Active"/>
    <s v="FT"/>
    <s v="N/A"/>
    <x v="2"/>
    <s v="Dallas"/>
    <s v="County"/>
    <s v=","/>
    <s v=" "/>
    <s v="TX"/>
    <n v="38427.818369470639"/>
    <s v="Dallas County, TX"/>
  </r>
  <r>
    <n v="414"/>
    <s v="Sales Associate"/>
    <s v="Apparel"/>
    <d v="2020-06-01T00:00:00"/>
    <d v="2019-07-01T00:00:00"/>
    <d v="2020-06-30T00:00:00"/>
    <n v="52.142857142857146"/>
    <x v="157"/>
    <n v="2085.6"/>
    <n v="18.414125306291954"/>
    <s v="Active"/>
    <s v="FT"/>
    <s v="N/A"/>
    <x v="2"/>
    <s v="Dallas"/>
    <s v="County"/>
    <s v=","/>
    <s v=" "/>
    <s v="TX"/>
    <n v="38404.4997388025"/>
    <s v="Dallas County, TX"/>
  </r>
  <r>
    <n v="413"/>
    <s v="Sales Associate"/>
    <s v="Apparel"/>
    <d v="2020-07-01T00:00:00"/>
    <d v="2019-07-01T00:00:00"/>
    <d v="2020-06-30T00:00:00"/>
    <n v="52.142857142857146"/>
    <x v="158"/>
    <n v="1929.18"/>
    <n v="18.403538108159271"/>
    <s v="Active"/>
    <s v="FT"/>
    <s v="N/A"/>
    <x v="2"/>
    <s v="Dallas"/>
    <s v="County"/>
    <s v=","/>
    <s v=" "/>
    <s v="TX"/>
    <n v="35503.737647498703"/>
    <s v="Dallas County, TX"/>
  </r>
  <r>
    <n v="412"/>
    <s v="Sales Associate"/>
    <s v="Apparel"/>
    <d v="2020-07-01T00:00:00"/>
    <d v="2019-07-01T00:00:00"/>
    <d v="2020-06-30T00:00:00"/>
    <n v="52.142857142857146"/>
    <x v="159"/>
    <n v="1929.18"/>
    <n v="18.376785086958847"/>
    <s v="Active"/>
    <s v="FT"/>
    <s v="N/A"/>
    <x v="2"/>
    <s v="Dallas"/>
    <s v="County"/>
    <s v=","/>
    <s v=" "/>
    <s v="TX"/>
    <n v="35452.126254059272"/>
    <s v="Dallas County, TX"/>
  </r>
  <r>
    <n v="411"/>
    <s v="Sales Associate"/>
    <s v="Apparel"/>
    <d v="2020-07-01T00:00:00"/>
    <d v="2019-07-01T00:00:00"/>
    <d v="2020-06-30T00:00:00"/>
    <n v="52.142857142857146"/>
    <x v="160"/>
    <n v="1929.18"/>
    <n v="18.342540722517157"/>
    <s v="Active"/>
    <s v="FT"/>
    <s v="N/A"/>
    <x v="2"/>
    <s v="Dallas"/>
    <s v="County"/>
    <s v=","/>
    <s v=" "/>
    <s v="TX"/>
    <n v="35386.06271106565"/>
    <s v="Dallas County, TX"/>
  </r>
  <r>
    <n v="410"/>
    <s v="Sales Associate"/>
    <s v="Apparel"/>
    <d v="2020-07-01T00:00:00"/>
    <d v="2019-07-01T00:00:00"/>
    <d v="2020-06-30T00:00:00"/>
    <n v="52.142857142857146"/>
    <x v="161"/>
    <n v="1929.18"/>
    <n v="18.311279653877278"/>
    <s v="Active"/>
    <s v="FT"/>
    <s v="N/A"/>
    <x v="2"/>
    <s v="Dallas"/>
    <s v="County"/>
    <s v=","/>
    <s v=" "/>
    <s v="TX"/>
    <n v="35325.754482666969"/>
    <s v="Dallas County, TX"/>
  </r>
  <r>
    <n v="409"/>
    <s v="Sales Associate"/>
    <s v="Apparel"/>
    <d v="2015-01-01T00:00:00"/>
    <d v="2019-07-01T00:00:00"/>
    <d v="2020-06-30T00:00:00"/>
    <n v="52.142857142857146"/>
    <x v="162"/>
    <n v="2085.6"/>
    <n v="18.289547601553704"/>
    <s v="Active"/>
    <s v="FT"/>
    <s v="N/A"/>
    <x v="2"/>
    <s v="Dallas"/>
    <s v="County"/>
    <s v=","/>
    <s v=" "/>
    <s v="TX"/>
    <n v="38144.680477800401"/>
    <s v="Dallas County, TX"/>
  </r>
  <r>
    <n v="408"/>
    <s v="Sales Associate"/>
    <s v="Apparel"/>
    <d v="2018-01-01T00:00:00"/>
    <d v="2019-07-01T00:00:00"/>
    <d v="2020-06-30T00:00:00"/>
    <n v="52.142857142857146"/>
    <x v="163"/>
    <n v="2085.6"/>
    <n v="18.288099959167006"/>
    <s v="Active"/>
    <s v="FT"/>
    <s v="N/A"/>
    <x v="2"/>
    <s v="Dallas"/>
    <s v="County"/>
    <s v=","/>
    <s v=" "/>
    <s v="TX"/>
    <n v="38141.661274838705"/>
    <s v="Dallas County, TX"/>
  </r>
  <r>
    <n v="407"/>
    <s v="Sales Associate"/>
    <s v="Apparel"/>
    <d v="2015-01-01T00:00:00"/>
    <d v="2019-07-01T00:00:00"/>
    <d v="2020-06-30T00:00:00"/>
    <n v="52.142857142857146"/>
    <x v="164"/>
    <n v="2085.6"/>
    <n v="18.257604774885049"/>
    <s v="Active"/>
    <s v="FT"/>
    <s v="N/A"/>
    <x v="2"/>
    <s v="Dallas"/>
    <s v="County"/>
    <s v=","/>
    <s v=" "/>
    <s v="TX"/>
    <n v="38078.060518500257"/>
    <s v="Dallas County, TX"/>
  </r>
  <r>
    <n v="406"/>
    <s v="Sales Associate"/>
    <s v="Apparel"/>
    <d v="2018-01-01T00:00:00"/>
    <d v="2019-07-01T00:00:00"/>
    <d v="2020-06-30T00:00:00"/>
    <n v="52.142857142857146"/>
    <x v="165"/>
    <n v="2085.6"/>
    <n v="18.246589524957802"/>
    <s v="Active"/>
    <s v="FT"/>
    <s v="N/A"/>
    <x v="2"/>
    <s v="Dallas"/>
    <s v="County"/>
    <s v=","/>
    <s v=" "/>
    <s v="TX"/>
    <n v="38055.08711325199"/>
    <s v="Dallas County, TX"/>
  </r>
  <r>
    <n v="405"/>
    <s v="Sales Associate"/>
    <s v="Apparel"/>
    <d v="2015-01-01T00:00:00"/>
    <d v="2019-07-01T00:00:00"/>
    <d v="2020-06-30T00:00:00"/>
    <n v="52.142857142857146"/>
    <x v="166"/>
    <n v="2085.6"/>
    <n v="18.234506823536275"/>
    <s v="Active"/>
    <s v="FT"/>
    <s v="N/A"/>
    <x v="2"/>
    <s v="Dallas"/>
    <s v="County"/>
    <s v=","/>
    <s v=" "/>
    <s v="TX"/>
    <n v="38029.887431167255"/>
    <s v="Dallas County, TX"/>
  </r>
  <r>
    <n v="404"/>
    <s v="Sales Associate"/>
    <s v="Apparel"/>
    <d v="2018-01-01T00:00:00"/>
    <d v="2019-07-01T00:00:00"/>
    <d v="2020-06-30T00:00:00"/>
    <n v="52.142857142857146"/>
    <x v="167"/>
    <n v="2085.6"/>
    <n v="18.230995257045755"/>
    <s v="Active"/>
    <s v="FT"/>
    <s v="N/A"/>
    <x v="2"/>
    <s v="Dallas"/>
    <s v="County"/>
    <s v=","/>
    <s v=" "/>
    <s v="TX"/>
    <n v="38022.563708094625"/>
    <s v="Dallas County, TX"/>
  </r>
  <r>
    <n v="403"/>
    <s v="Sales Associate"/>
    <s v="Apparel"/>
    <d v="2015-01-01T00:00:00"/>
    <d v="2019-07-01T00:00:00"/>
    <d v="2020-06-30T00:00:00"/>
    <n v="52.142857142857146"/>
    <x v="168"/>
    <n v="2085.6"/>
    <n v="18.222374703375284"/>
    <s v="Active"/>
    <s v="FT"/>
    <s v="N/A"/>
    <x v="2"/>
    <s v="Dallas"/>
    <s v="County"/>
    <s v=","/>
    <s v=" "/>
    <s v="TX"/>
    <n v="38004.584681359491"/>
    <s v="Dallas County, TX"/>
  </r>
  <r>
    <n v="402"/>
    <s v="Sales Associate"/>
    <s v="Apparel"/>
    <d v="2020-07-15T00:00:00"/>
    <d v="2019-07-01T00:00:00"/>
    <d v="2020-06-30T00:00:00"/>
    <n v="52.142857142857146"/>
    <x v="169"/>
    <n v="1564.2"/>
    <n v="18.213299537437088"/>
    <s v="Active"/>
    <s v="FT"/>
    <s v="N/A"/>
    <x v="2"/>
    <s v="Dallas"/>
    <s v="County"/>
    <s v=","/>
    <s v=" "/>
    <s v="TX"/>
    <n v="28489.243136459092"/>
    <s v="Dallas County, TX"/>
  </r>
  <r>
    <n v="401"/>
    <s v="Sales Associate"/>
    <s v="Apparel"/>
    <d v="2020-07-14T00:00:00"/>
    <d v="2019-07-01T00:00:00"/>
    <d v="2020-06-30T00:00:00"/>
    <n v="52.142857142857146"/>
    <x v="170"/>
    <n v="2085.6"/>
    <n v="18.209977340297307"/>
    <s v="Active"/>
    <s v="FT"/>
    <s v="N/A"/>
    <x v="2"/>
    <s v="Dallas"/>
    <s v="County"/>
    <s v=","/>
    <s v=" "/>
    <s v="TX"/>
    <n v="37978.72874092406"/>
    <s v="Dallas County, TX"/>
  </r>
  <r>
    <n v="400"/>
    <s v="Sales Associate"/>
    <s v="Apparel"/>
    <d v="2020-07-13T00:00:00"/>
    <d v="2019-07-01T00:00:00"/>
    <d v="2020-06-30T00:00:00"/>
    <n v="52.142857142857146"/>
    <x v="171"/>
    <n v="2085.6"/>
    <n v="18.179052259332025"/>
    <s v="Active"/>
    <s v="FT"/>
    <s v="N/A"/>
    <x v="4"/>
    <s v="Davidson"/>
    <s v="County"/>
    <s v=","/>
    <s v=" "/>
    <s v="TN"/>
    <n v="37914.231392062866"/>
    <s v="Davidson County, TN"/>
  </r>
  <r>
    <n v="399"/>
    <s v="Sales Associate"/>
    <s v="Apparel"/>
    <d v="2020-07-12T00:00:00"/>
    <d v="2019-07-01T00:00:00"/>
    <d v="2020-06-30T00:00:00"/>
    <n v="52.142857142857146"/>
    <x v="172"/>
    <n v="2085.6"/>
    <n v="18.120370927043332"/>
    <s v="Active"/>
    <s v="FT"/>
    <s v="N/A"/>
    <x v="4"/>
    <s v="Davidson"/>
    <s v="County"/>
    <s v=","/>
    <s v=" "/>
    <s v="TN"/>
    <n v="37791.845605441573"/>
    <s v="Davidson County, TN"/>
  </r>
  <r>
    <n v="398"/>
    <s v="Sales Associate"/>
    <s v="Apparel"/>
    <d v="2020-07-06T00:00:00"/>
    <d v="2019-07-01T00:00:00"/>
    <d v="2020-06-30T00:00:00"/>
    <n v="52.142857142857146"/>
    <x v="173"/>
    <n v="2085.6"/>
    <n v="18.118262592369177"/>
    <s v="Active"/>
    <s v="FT"/>
    <s v="N/A"/>
    <x v="4"/>
    <s v="Davidson"/>
    <s v="County"/>
    <s v=","/>
    <s v=" "/>
    <s v="TN"/>
    <n v="37787.448462645152"/>
    <s v="Davidson County, TN"/>
  </r>
  <r>
    <n v="397"/>
    <s v="Sales Associate"/>
    <s v="Apparel"/>
    <d v="2020-07-22T00:00:00"/>
    <d v="2019-07-01T00:00:00"/>
    <d v="2020-06-30T00:00:00"/>
    <n v="52.142857142857146"/>
    <x v="174"/>
    <n v="2085.6"/>
    <n v="18.076043500424806"/>
    <s v="Active"/>
    <s v="FT"/>
    <s v="N/A"/>
    <x v="4"/>
    <s v="Davidson"/>
    <s v="County"/>
    <s v=","/>
    <s v=" "/>
    <s v="TN"/>
    <n v="37699.396324485977"/>
    <s v="Davidson County, TN"/>
  </r>
  <r>
    <n v="396"/>
    <s v="Sales Associate"/>
    <s v="Apparel"/>
    <d v="2020-07-16T00:00:00"/>
    <d v="2019-07-01T00:00:00"/>
    <d v="2020-06-30T00:00:00"/>
    <n v="52.142857142857146"/>
    <x v="175"/>
    <n v="2085.6"/>
    <n v="18.069415615997098"/>
    <s v="Active"/>
    <s v="FT"/>
    <s v="N/A"/>
    <x v="4"/>
    <s v="Davidson"/>
    <s v="County"/>
    <s v=","/>
    <s v=" "/>
    <s v="TN"/>
    <n v="37685.573208723545"/>
    <s v="Davidson County, TN"/>
  </r>
  <r>
    <n v="395"/>
    <s v="Senior Sales Associate"/>
    <s v="Apparel"/>
    <d v="2014-01-01T00:00:00"/>
    <d v="2019-07-01T00:00:00"/>
    <d v="2020-06-30T00:00:00"/>
    <n v="52.142857142857146"/>
    <x v="176"/>
    <n v="2085.6"/>
    <n v="18.066747931022086"/>
    <s v="Active"/>
    <s v="FT"/>
    <s v="N/A"/>
    <x v="4"/>
    <s v="Davidson"/>
    <s v="County"/>
    <s v=","/>
    <s v=" "/>
    <s v="TN"/>
    <n v="37680.009484939663"/>
    <s v="Davidson County, TN"/>
  </r>
  <r>
    <n v="394"/>
    <s v="Senior Sales Associate"/>
    <s v="Apparel"/>
    <d v="2020-01-01T00:00:00"/>
    <d v="2019-07-01T00:00:00"/>
    <d v="2020-06-30T00:00:00"/>
    <n v="52.142857142857146"/>
    <x v="177"/>
    <n v="2085.6"/>
    <n v="18.046664232848233"/>
    <s v="Active"/>
    <s v="FT"/>
    <s v="N/A"/>
    <x v="4"/>
    <s v="Davidson"/>
    <s v="County"/>
    <s v=","/>
    <s v=" "/>
    <s v="TN"/>
    <n v="37638.12292402827"/>
    <s v="Davidson County, TN"/>
  </r>
  <r>
    <n v="393"/>
    <s v="Sales Associate"/>
    <s v="Apparel"/>
    <d v="2020-07-21T00:00:00"/>
    <d v="2019-07-01T00:00:00"/>
    <d v="2020-06-30T00:00:00"/>
    <n v="52.142857142857146"/>
    <x v="178"/>
    <n v="1668.48"/>
    <n v="18.015197940135177"/>
    <s v="Active"/>
    <s v="FT"/>
    <s v="N/A"/>
    <x v="4"/>
    <s v="Davidson"/>
    <s v="County"/>
    <s v=","/>
    <s v=" "/>
    <s v="TN"/>
    <n v="30057.997459156741"/>
    <s v="Davidson County, TN"/>
  </r>
  <r>
    <n v="45"/>
    <s v="Sales Associate"/>
    <s v="Apparel"/>
    <d v="2020-06-01T00:00:00"/>
    <d v="2019-07-01T00:00:00"/>
    <d v="2020-06-30T00:00:00"/>
    <n v="52.142857142857146"/>
    <x v="179"/>
    <n v="1720.6200000000001"/>
    <n v="18.010000000000002"/>
    <s v="Active"/>
    <s v="FT"/>
    <s v="N/A"/>
    <x v="4"/>
    <s v="Davidson"/>
    <s v="County"/>
    <s v=","/>
    <s v=" "/>
    <s v="TN"/>
    <n v="30988.366200000004"/>
    <s v="Davidson County, TN"/>
  </r>
  <r>
    <n v="1"/>
    <s v="Sales Associate"/>
    <s v="Apparel"/>
    <d v="2020-07-17T00:00:00"/>
    <d v="2019-07-01T00:00:00"/>
    <d v="2020-06-30T00:00:00"/>
    <n v="52.142857142857146"/>
    <x v="180"/>
    <n v="2085.6"/>
    <n v="18.010000000000002"/>
    <s v="Active"/>
    <s v="FT"/>
    <s v="N/A"/>
    <x v="4"/>
    <s v="Davidson"/>
    <s v="County"/>
    <s v=","/>
    <s v=" "/>
    <s v="TN"/>
    <n v="37561.656000000003"/>
    <s v="Davidson County, TN"/>
  </r>
  <r>
    <n v="392"/>
    <s v="Sales Associate"/>
    <s v="Apparel"/>
    <d v="2020-07-08T00:00:00"/>
    <d v="2019-07-01T00:00:00"/>
    <d v="2020-06-30T00:00:00"/>
    <n v="52.142857142857146"/>
    <x v="181"/>
    <n v="1668.48"/>
    <n v="18.002644022166947"/>
    <s v="Active"/>
    <s v="FT"/>
    <s v="N/A"/>
    <x v="4"/>
    <s v="Davidson"/>
    <s v="County"/>
    <s v=","/>
    <s v=" "/>
    <s v="TN"/>
    <n v="30037.051498105109"/>
    <s v="Davidson County, TN"/>
  </r>
  <r>
    <n v="391"/>
    <s v="Sales Associate"/>
    <s v="Apparel"/>
    <d v="2020-07-18T00:00:00"/>
    <d v="2019-07-01T00:00:00"/>
    <d v="2020-06-30T00:00:00"/>
    <n v="52.142857142857146"/>
    <x v="182"/>
    <n v="1720.6200000000001"/>
    <n v="17.973735937600864"/>
    <s v="Active"/>
    <s v="FT"/>
    <s v="N/A"/>
    <x v="4"/>
    <s v="Davidson"/>
    <s v="County"/>
    <s v=","/>
    <s v=" "/>
    <s v="TN"/>
    <n v="30925.9695289548"/>
    <s v="Davidson County, TN"/>
  </r>
  <r>
    <n v="390"/>
    <s v="Sales Associate"/>
    <s v="Apparel"/>
    <d v="2020-07-09T00:00:00"/>
    <d v="2019-07-01T00:00:00"/>
    <d v="2020-06-30T00:00:00"/>
    <n v="52.142857142857146"/>
    <x v="183"/>
    <n v="1772.76"/>
    <n v="17.963004597347176"/>
    <s v="Active"/>
    <s v="FT"/>
    <s v="N/A"/>
    <x v="4"/>
    <s v="Davidson"/>
    <s v="County"/>
    <s v=","/>
    <s v=" "/>
    <s v="TN"/>
    <n v="31844.096029993179"/>
    <s v="Davidson County, TN"/>
  </r>
  <r>
    <n v="389"/>
    <s v="Sales Associate"/>
    <s v="Apparel"/>
    <d v="2020-07-04T00:00:00"/>
    <d v="2019-07-01T00:00:00"/>
    <d v="2020-06-30T00:00:00"/>
    <n v="52.142857142857146"/>
    <x v="184"/>
    <n v="1772.76"/>
    <n v="17.961339881624905"/>
    <s v="Active"/>
    <s v="FT"/>
    <s v="N/A"/>
    <x v="4"/>
    <s v="Davidson"/>
    <s v="County"/>
    <s v=","/>
    <s v=" "/>
    <s v="TN"/>
    <n v="31841.144888549366"/>
    <s v="Davidson County, TN"/>
  </r>
  <r>
    <n v="388"/>
    <s v="Sales Associate"/>
    <s v="Apparel"/>
    <d v="2020-07-10T00:00:00"/>
    <d v="2019-07-01T00:00:00"/>
    <d v="2020-06-30T00:00:00"/>
    <n v="52.142857142857146"/>
    <x v="185"/>
    <n v="1824.9"/>
    <n v="17.939857976662513"/>
    <s v="Active"/>
    <s v="FT"/>
    <s v="N/A"/>
    <x v="4"/>
    <s v="Davidson"/>
    <s v="County"/>
    <s v=","/>
    <s v=" "/>
    <s v="TN"/>
    <n v="32738.446821611422"/>
    <s v="Davidson County, TN"/>
  </r>
  <r>
    <n v="387"/>
    <s v="Sales Associate"/>
    <s v="Apparel"/>
    <d v="2020-07-07T00:00:00"/>
    <d v="2019-07-01T00:00:00"/>
    <d v="2020-06-30T00:00:00"/>
    <n v="52.142857142857146"/>
    <x v="186"/>
    <n v="1824.9"/>
    <n v="17.914593856287805"/>
    <s v="Active"/>
    <s v="FT"/>
    <s v="N/A"/>
    <x v="4"/>
    <s v="Davidson"/>
    <s v="County"/>
    <s v=","/>
    <s v=" "/>
    <s v="TN"/>
    <n v="32692.342328339619"/>
    <s v="Davidson County, TN"/>
  </r>
  <r>
    <n v="386"/>
    <s v="Sales Associate"/>
    <s v="Apparel"/>
    <d v="2020-07-05T00:00:00"/>
    <d v="2019-07-01T00:00:00"/>
    <d v="2020-06-30T00:00:00"/>
    <n v="52.142857142857146"/>
    <x v="187"/>
    <n v="1824.9"/>
    <n v="17.889667897602806"/>
    <s v="Active"/>
    <s v="FT"/>
    <s v="N/A"/>
    <x v="4"/>
    <s v="Davidson"/>
    <s v="County"/>
    <s v=","/>
    <s v=" "/>
    <s v="TN"/>
    <n v="32646.854946335363"/>
    <s v="Davidson County, TN"/>
  </r>
  <r>
    <n v="385"/>
    <s v="Sales Associate"/>
    <s v="Apparel"/>
    <d v="2020-07-07T00:00:00"/>
    <d v="2019-07-01T00:00:00"/>
    <d v="2020-06-30T00:00:00"/>
    <n v="52.142857142857146"/>
    <x v="188"/>
    <n v="1877.04"/>
    <n v="17.888757270736573"/>
    <s v="Active"/>
    <s v="FT"/>
    <s v="N/A"/>
    <x v="4"/>
    <s v="Davidson"/>
    <s v="County"/>
    <s v=","/>
    <s v=" "/>
    <s v="TN"/>
    <n v="33577.912947463374"/>
    <s v="Davidson County, TN"/>
  </r>
  <r>
    <n v="384"/>
    <s v="Sales Associate"/>
    <s v="Apparel"/>
    <d v="2020-07-02T00:00:00"/>
    <d v="2019-07-01T00:00:00"/>
    <d v="2020-06-30T00:00:00"/>
    <n v="52.142857142857146"/>
    <x v="189"/>
    <n v="1877.04"/>
    <n v="17.874884030708216"/>
    <s v="Active"/>
    <s v="FT"/>
    <s v="N/A"/>
    <x v="4"/>
    <s v="Davidson"/>
    <s v="County"/>
    <s v=","/>
    <s v=" "/>
    <s v="TN"/>
    <n v="33551.872321000548"/>
    <s v="Davidson County, TN"/>
  </r>
  <r>
    <n v="383"/>
    <s v="Sales Associate"/>
    <s v="Apparel"/>
    <d v="2020-07-11T00:00:00"/>
    <d v="2019-07-01T00:00:00"/>
    <d v="2020-06-30T00:00:00"/>
    <n v="52.142857142857146"/>
    <x v="190"/>
    <n v="1981.32"/>
    <n v="17.866223122313272"/>
    <s v="Active"/>
    <s v="FT"/>
    <s v="N/A"/>
    <x v="4"/>
    <s v="Davidson"/>
    <s v="County"/>
    <s v=","/>
    <s v=" "/>
    <s v="TN"/>
    <n v="35398.705196701732"/>
    <s v="Davidson County, TN"/>
  </r>
  <r>
    <n v="16"/>
    <s v="Senior Sales Associate"/>
    <s v="Apparel"/>
    <d v="2014-01-01T00:00:00"/>
    <d v="2019-07-01T00:00:00"/>
    <d v="2020-06-30T00:00:00"/>
    <n v="52.142857142857146"/>
    <x v="191"/>
    <n v="2085.6"/>
    <n v="17.8"/>
    <s v="Active"/>
    <s v="FT"/>
    <s v="N/A"/>
    <x v="4"/>
    <s v="Davidson"/>
    <s v="County"/>
    <s v=","/>
    <s v=" "/>
    <s v="TN"/>
    <n v="37123.68"/>
    <s v="Davidson County, TN"/>
  </r>
  <r>
    <n v="382"/>
    <s v="Sales Associate"/>
    <s v="Apparel"/>
    <d v="2020-07-20T00:00:00"/>
    <d v="2019-07-01T00:00:00"/>
    <d v="2020-06-30T00:00:00"/>
    <n v="52.142857142857146"/>
    <x v="192"/>
    <n v="2085.6"/>
    <n v="17.793823560550422"/>
    <s v="Active"/>
    <s v="FT"/>
    <s v="N/A"/>
    <x v="4"/>
    <s v="Davidson"/>
    <s v="County"/>
    <s v=","/>
    <s v=" "/>
    <s v="TN"/>
    <n v="37110.798417883962"/>
    <s v="Davidson County, TN"/>
  </r>
  <r>
    <n v="381"/>
    <s v="Sales Associate"/>
    <s v="Apparel"/>
    <d v="2020-07-19T00:00:00"/>
    <d v="2019-07-01T00:00:00"/>
    <d v="2020-06-30T00:00:00"/>
    <n v="52.142857142857146"/>
    <x v="193"/>
    <n v="2085.6"/>
    <n v="17.779148827582297"/>
    <s v="Active"/>
    <s v="FT"/>
    <s v="N/A"/>
    <x v="4"/>
    <s v="Davidson"/>
    <s v="County"/>
    <s v=","/>
    <s v=" "/>
    <s v="TN"/>
    <n v="37080.19279480564"/>
    <s v="Davidson County, TN"/>
  </r>
  <r>
    <n v="380"/>
    <s v="Sales Associate"/>
    <s v="Apparel"/>
    <d v="2020-07-17T00:00:00"/>
    <d v="2019-07-01T00:00:00"/>
    <d v="2020-06-30T00:00:00"/>
    <n v="52.142857142857146"/>
    <x v="194"/>
    <n v="2085.6"/>
    <n v="17.777757022615766"/>
    <s v="Active"/>
    <s v="FT"/>
    <s v="N/A"/>
    <x v="4"/>
    <s v="Davidson"/>
    <s v="County"/>
    <s v=","/>
    <s v=" "/>
    <s v="TN"/>
    <n v="37077.290046367438"/>
    <s v="Davidson County, TN"/>
  </r>
  <r>
    <n v="379"/>
    <s v="Sales Associate"/>
    <s v="Apparel"/>
    <d v="2020-06-01T00:00:00"/>
    <d v="2019-07-01T00:00:00"/>
    <d v="2020-06-30T00:00:00"/>
    <n v="52.142857142857146"/>
    <x v="195"/>
    <n v="1616.34"/>
    <n v="17.768544098726071"/>
    <s v="Active"/>
    <s v="FT"/>
    <s v="N/A"/>
    <x v="4"/>
    <s v="Davidson"/>
    <s v="County"/>
    <s v=","/>
    <s v=" "/>
    <s v="TN"/>
    <n v="28720.008568534897"/>
    <s v="Davidson County, TN"/>
  </r>
  <r>
    <n v="378"/>
    <s v="Sales Associate"/>
    <s v="Apparel"/>
    <d v="2020-06-01T00:00:00"/>
    <d v="2019-07-01T00:00:00"/>
    <d v="2020-06-30T00:00:00"/>
    <n v="52.142857142857146"/>
    <x v="196"/>
    <n v="1668.48"/>
    <n v="17.753117393729369"/>
    <s v="Active"/>
    <s v="FT"/>
    <s v="N/A"/>
    <x v="4"/>
    <s v="Davidson"/>
    <s v="County"/>
    <s v=","/>
    <s v=" "/>
    <s v="TN"/>
    <n v="29620.721309089578"/>
    <s v="Davidson County, TN"/>
  </r>
  <r>
    <n v="377"/>
    <s v="Sales Associate"/>
    <s v="Apparel"/>
    <d v="2020-06-01T00:00:00"/>
    <d v="2019-07-01T00:00:00"/>
    <d v="2020-06-30T00:00:00"/>
    <n v="52.142857142857146"/>
    <x v="197"/>
    <n v="1720.6200000000001"/>
    <n v="17.690703783460329"/>
    <s v="Active"/>
    <s v="FT"/>
    <s v="N/A"/>
    <x v="4"/>
    <s v="Davidson"/>
    <s v="County"/>
    <s v=","/>
    <s v=" "/>
    <s v="TN"/>
    <n v="30438.978743897515"/>
    <s v="Davidson County, TN"/>
  </r>
  <r>
    <n v="376"/>
    <s v="Sales Associate"/>
    <s v="Apparel"/>
    <d v="2020-06-01T00:00:00"/>
    <d v="2019-07-01T00:00:00"/>
    <d v="2020-06-30T00:00:00"/>
    <n v="52.142857142857146"/>
    <x v="198"/>
    <n v="1720.6200000000001"/>
    <n v="17.676776168024006"/>
    <s v="Active"/>
    <s v="FT"/>
    <s v="N/A"/>
    <x v="4"/>
    <s v="Davidson"/>
    <s v="County"/>
    <s v=","/>
    <s v=" "/>
    <s v="TN"/>
    <n v="30415.014610225466"/>
    <s v="Davidson County, TN"/>
  </r>
  <r>
    <n v="375"/>
    <s v="Sales Associate"/>
    <s v="Apparel"/>
    <d v="2020-06-01T00:00:00"/>
    <d v="2019-07-01T00:00:00"/>
    <d v="2020-06-30T00:00:00"/>
    <n v="52.142857142857146"/>
    <x v="199"/>
    <n v="1824.9"/>
    <n v="17.661694431008851"/>
    <s v="Active"/>
    <s v="FT"/>
    <s v="N/A"/>
    <x v="4"/>
    <s v="Davidson"/>
    <s v="County"/>
    <s v=","/>
    <s v=" "/>
    <s v="TN"/>
    <n v="32230.826167148054"/>
    <s v="Davidson County, TN"/>
  </r>
  <r>
    <n v="374"/>
    <s v="Senior Sales Associate"/>
    <s v="Apparel"/>
    <d v="2017-01-01T00:00:00"/>
    <d v="2019-07-01T00:00:00"/>
    <d v="2020-06-30T00:00:00"/>
    <n v="52.142857142857146"/>
    <x v="200"/>
    <n v="1824.9"/>
    <n v="17.661157521177532"/>
    <s v="Active"/>
    <s v="FT"/>
    <s v="N/A"/>
    <x v="4"/>
    <s v="Davidson"/>
    <s v="County"/>
    <s v=","/>
    <s v=" "/>
    <s v="TN"/>
    <n v="32229.846360396881"/>
    <s v="Davidson County, TN"/>
  </r>
  <r>
    <n v="373"/>
    <s v="Sales Associate"/>
    <s v="Apparel"/>
    <d v="2020-06-01T00:00:00"/>
    <d v="2019-07-01T00:00:00"/>
    <d v="2020-06-30T00:00:00"/>
    <n v="52.142857142857146"/>
    <x v="201"/>
    <n v="1877.04"/>
    <n v="17.634343682571934"/>
    <s v="Active"/>
    <s v="FT"/>
    <s v="N/A"/>
    <x v="4"/>
    <s v="Davidson"/>
    <s v="County"/>
    <s v=","/>
    <s v=" "/>
    <s v="TN"/>
    <n v="33100.368465934822"/>
    <s v="Davidson County, TN"/>
  </r>
  <r>
    <n v="372"/>
    <s v="Sales Associate"/>
    <s v="Apparel"/>
    <d v="2020-06-01T00:00:00"/>
    <d v="2019-07-01T00:00:00"/>
    <d v="2020-06-30T00:00:00"/>
    <n v="52.142857142857146"/>
    <x v="202"/>
    <n v="1929.18"/>
    <n v="17.614337598789124"/>
    <s v="Active"/>
    <s v="FT"/>
    <s v="N/A"/>
    <x v="4"/>
    <s v="Davidson"/>
    <s v="County"/>
    <s v=","/>
    <s v=" "/>
    <s v="TN"/>
    <n v="33981.227808832002"/>
    <s v="Davidson County, TN"/>
  </r>
  <r>
    <n v="371"/>
    <s v="Sales Associate"/>
    <s v="Apparel"/>
    <d v="2020-06-01T00:00:00"/>
    <d v="2019-07-01T00:00:00"/>
    <d v="2020-06-30T00:00:00"/>
    <n v="52.142857142857146"/>
    <x v="203"/>
    <n v="1981.32"/>
    <n v="17.60558119563834"/>
    <s v="Active"/>
    <s v="FT"/>
    <s v="N/A"/>
    <x v="4"/>
    <s v="Davidson"/>
    <s v="County"/>
    <s v=","/>
    <s v=" "/>
    <s v="TN"/>
    <n v="34882.290134542156"/>
    <s v="Davidson County, TN"/>
  </r>
  <r>
    <n v="370"/>
    <s v="Sales Associate"/>
    <s v="Apparel"/>
    <d v="2020-06-01T00:00:00"/>
    <d v="2019-07-01T00:00:00"/>
    <d v="2020-06-30T00:00:00"/>
    <n v="52.142857142857146"/>
    <x v="204"/>
    <n v="2085.6"/>
    <n v="17.535719588461696"/>
    <s v="Active"/>
    <s v="FT"/>
    <s v="N/A"/>
    <x v="4"/>
    <s v="Davidson"/>
    <s v="County"/>
    <s v=","/>
    <s v=" "/>
    <s v="TN"/>
    <n v="36572.496773695711"/>
    <s v="Davidson County, TN"/>
  </r>
  <r>
    <n v="369"/>
    <s v="Sales Associate"/>
    <s v="Apparel"/>
    <d v="2020-06-01T00:00:00"/>
    <d v="2019-07-01T00:00:00"/>
    <d v="2020-06-30T00:00:00"/>
    <n v="52.142857142857146"/>
    <x v="205"/>
    <n v="2085.6"/>
    <n v="17.532560298854449"/>
    <s v="Active"/>
    <s v="FT"/>
    <s v="N/A"/>
    <x v="4"/>
    <s v="Davidson"/>
    <s v="County"/>
    <s v=","/>
    <s v=" "/>
    <s v="TN"/>
    <n v="36565.907759290836"/>
    <s v="Davidson County, TN"/>
  </r>
  <r>
    <n v="368"/>
    <s v="Sales Associate"/>
    <s v="Apparel"/>
    <d v="2020-06-01T00:00:00"/>
    <d v="2019-07-01T00:00:00"/>
    <d v="2020-06-30T00:00:00"/>
    <n v="52.142857142857146"/>
    <x v="206"/>
    <n v="2085.6"/>
    <n v="17.52311157679954"/>
    <s v="Active"/>
    <s v="FT"/>
    <s v="N/A"/>
    <x v="4"/>
    <s v="Davidson"/>
    <s v="County"/>
    <s v=","/>
    <s v=" "/>
    <s v="TN"/>
    <n v="36546.201504573117"/>
    <s v="Davidson County, TN"/>
  </r>
  <r>
    <n v="367"/>
    <s v="Sales Associate"/>
    <s v="Apparel"/>
    <d v="2020-06-01T00:00:00"/>
    <d v="2019-07-01T00:00:00"/>
    <d v="2020-06-30T00:00:00"/>
    <n v="52.142857142857146"/>
    <x v="207"/>
    <n v="2085.6"/>
    <n v="17.514611806610816"/>
    <s v="Active"/>
    <s v="FT"/>
    <s v="N/A"/>
    <x v="4"/>
    <s v="Davidson"/>
    <s v="County"/>
    <s v=","/>
    <s v=" "/>
    <s v="TN"/>
    <n v="36528.474383867513"/>
    <s v="Davidson County, TN"/>
  </r>
  <r>
    <n v="366"/>
    <s v="Sales Associate"/>
    <s v="Apparel"/>
    <d v="2020-07-01T00:00:00"/>
    <d v="2019-07-01T00:00:00"/>
    <d v="2020-06-30T00:00:00"/>
    <n v="52.142857142857146"/>
    <x v="208"/>
    <n v="1929.18"/>
    <n v="17.481151510989012"/>
    <s v="Active"/>
    <s v="FT"/>
    <s v="N/A"/>
    <x v="4"/>
    <s v="Davidson"/>
    <s v="County"/>
    <s v=","/>
    <s v=" "/>
    <s v="TN"/>
    <n v="33724.287871969784"/>
    <s v="Davidson County, TN"/>
  </r>
  <r>
    <n v="365"/>
    <s v="Sales Associate"/>
    <s v="Apparel"/>
    <d v="2020-07-01T00:00:00"/>
    <d v="2019-07-01T00:00:00"/>
    <d v="2020-06-30T00:00:00"/>
    <n v="52.142857142857146"/>
    <x v="209"/>
    <n v="1929.18"/>
    <n v="17.462053532057489"/>
    <s v="Active"/>
    <s v="FT"/>
    <s v="N/A"/>
    <x v="4"/>
    <s v="Davidson"/>
    <s v="County"/>
    <s v=","/>
    <s v=" "/>
    <s v="TN"/>
    <n v="33687.444432974669"/>
    <s v="Davidson County, TN"/>
  </r>
  <r>
    <n v="364"/>
    <s v="Sales Associate"/>
    <s v="Apparel"/>
    <d v="2020-07-01T00:00:00"/>
    <d v="2019-07-01T00:00:00"/>
    <d v="2020-06-30T00:00:00"/>
    <n v="52.142857142857146"/>
    <x v="210"/>
    <n v="1929.18"/>
    <n v="17.45945049053655"/>
    <s v="Active"/>
    <s v="FT"/>
    <s v="N/A"/>
    <x v="4"/>
    <s v="Davidson"/>
    <s v="County"/>
    <s v=","/>
    <s v=" "/>
    <s v="TN"/>
    <n v="33682.422697333306"/>
    <s v="Davidson County, TN"/>
  </r>
  <r>
    <n v="363"/>
    <s v="Sales Associate"/>
    <s v="Apparel"/>
    <d v="2020-07-01T00:00:00"/>
    <d v="2019-07-01T00:00:00"/>
    <d v="2020-06-30T00:00:00"/>
    <n v="52.142857142857146"/>
    <x v="211"/>
    <n v="1929.18"/>
    <n v="17.457143673507073"/>
    <s v="Active"/>
    <s v="FT"/>
    <s v="N/A"/>
    <x v="4"/>
    <s v="Davidson"/>
    <s v="County"/>
    <s v=","/>
    <s v=" "/>
    <s v="TN"/>
    <n v="33677.972432056376"/>
    <s v="Davidson County, TN"/>
  </r>
  <r>
    <n v="362"/>
    <s v="Sales Associate"/>
    <s v="Apparel"/>
    <d v="2015-01-01T00:00:00"/>
    <d v="2019-07-01T00:00:00"/>
    <d v="2020-06-30T00:00:00"/>
    <n v="52.142857142857146"/>
    <x v="212"/>
    <n v="2085.6"/>
    <n v="17.455178107891658"/>
    <s v="Active"/>
    <s v="FT"/>
    <s v="N/A"/>
    <x v="4"/>
    <s v="Davidson"/>
    <s v="County"/>
    <s v=","/>
    <s v=" "/>
    <s v="TN"/>
    <n v="36404.51946181884"/>
    <s v="Davidson County, TN"/>
  </r>
  <r>
    <n v="361"/>
    <s v="Sales Associate"/>
    <s v="Apparel"/>
    <d v="2018-01-01T00:00:00"/>
    <d v="2019-07-01T00:00:00"/>
    <d v="2020-06-30T00:00:00"/>
    <n v="52.142857142857146"/>
    <x v="213"/>
    <n v="2085.6"/>
    <n v="17.434943082723731"/>
    <s v="Active"/>
    <s v="FT"/>
    <s v="N/A"/>
    <x v="4"/>
    <s v="Davidson"/>
    <s v="County"/>
    <s v=","/>
    <s v=" "/>
    <s v="TN"/>
    <n v="36362.317293328611"/>
    <s v="Davidson County, TN"/>
  </r>
  <r>
    <n v="360"/>
    <s v="Sales Associate"/>
    <s v="Apparel"/>
    <d v="2015-01-01T00:00:00"/>
    <d v="2019-07-01T00:00:00"/>
    <d v="2020-06-30T00:00:00"/>
    <n v="52.142857142857146"/>
    <x v="214"/>
    <n v="2085.6"/>
    <n v="17.42576070924202"/>
    <s v="Active"/>
    <s v="FT"/>
    <s v="N/A"/>
    <x v="4"/>
    <s v="Davidson"/>
    <s v="County"/>
    <s v=","/>
    <s v=" "/>
    <s v="TN"/>
    <n v="36343.166535195152"/>
    <s v="Davidson County, TN"/>
  </r>
  <r>
    <n v="359"/>
    <s v="Sales Associate"/>
    <s v="Apparel"/>
    <d v="2018-01-01T00:00:00"/>
    <d v="2019-07-01T00:00:00"/>
    <d v="2020-06-30T00:00:00"/>
    <n v="52.142857142857146"/>
    <x v="215"/>
    <n v="2085.6"/>
    <n v="17.422078560519104"/>
    <s v="Active"/>
    <s v="FT"/>
    <s v="N/A"/>
    <x v="4"/>
    <s v="Davidson"/>
    <s v="County"/>
    <s v=","/>
    <s v=" "/>
    <s v="TN"/>
    <n v="36335.487045818641"/>
    <s v="Davidson County, TN"/>
  </r>
  <r>
    <n v="358"/>
    <s v="Sales Associate"/>
    <s v="Apparel"/>
    <d v="2015-01-01T00:00:00"/>
    <d v="2019-07-01T00:00:00"/>
    <d v="2020-06-30T00:00:00"/>
    <n v="52.142857142857146"/>
    <x v="216"/>
    <n v="2085.6"/>
    <n v="17.416762721000712"/>
    <s v="Active"/>
    <s v="FT"/>
    <s v="N/A"/>
    <x v="4"/>
    <s v="Davidson"/>
    <s v="County"/>
    <s v=","/>
    <s v=" "/>
    <s v="TN"/>
    <n v="36324.400330919081"/>
    <s v="Davidson County, TN"/>
  </r>
  <r>
    <n v="357"/>
    <s v="Sales Associate"/>
    <s v="Apparel"/>
    <d v="2018-01-01T00:00:00"/>
    <d v="2019-07-01T00:00:00"/>
    <d v="2020-06-30T00:00:00"/>
    <n v="52.142857142857146"/>
    <x v="217"/>
    <n v="2085.6"/>
    <n v="17.410279840990121"/>
    <s v="Active"/>
    <s v="FT"/>
    <s v="N/A"/>
    <x v="4"/>
    <s v="Davidson"/>
    <s v="County"/>
    <s v=","/>
    <s v=" "/>
    <s v="TN"/>
    <n v="36310.879636368998"/>
    <s v="Davidson County, TN"/>
  </r>
  <r>
    <n v="356"/>
    <s v="Sales Associate"/>
    <s v="Apparel"/>
    <d v="2015-01-01T00:00:00"/>
    <d v="2019-07-01T00:00:00"/>
    <d v="2020-06-30T00:00:00"/>
    <n v="52.142857142857146"/>
    <x v="218"/>
    <n v="2085.6"/>
    <n v="17.401331322106003"/>
    <s v="Active"/>
    <s v="FT"/>
    <s v="N/A"/>
    <x v="4"/>
    <s v="Davidson"/>
    <s v="County"/>
    <s v=","/>
    <s v=" "/>
    <s v="TN"/>
    <n v="36292.216605384281"/>
    <s v="Davidson County, TN"/>
  </r>
  <r>
    <n v="355"/>
    <s v="Sales Associate"/>
    <s v="Apparel"/>
    <d v="2020-07-15T00:00:00"/>
    <d v="2019-07-01T00:00:00"/>
    <d v="2020-06-30T00:00:00"/>
    <n v="52.142857142857146"/>
    <x v="219"/>
    <n v="1564.2"/>
    <n v="17.392262670521337"/>
    <s v="Active"/>
    <s v="FT"/>
    <s v="N/A"/>
    <x v="4"/>
    <s v="Davidson"/>
    <s v="County"/>
    <s v=","/>
    <s v=" "/>
    <s v="TN"/>
    <n v="27204.977269229475"/>
    <s v="Davidson County, TN"/>
  </r>
  <r>
    <n v="354"/>
    <s v="Sales Associate"/>
    <s v="Apparel"/>
    <d v="2020-07-14T00:00:00"/>
    <d v="2019-07-01T00:00:00"/>
    <d v="2020-06-30T00:00:00"/>
    <n v="52.142857142857146"/>
    <x v="220"/>
    <n v="2085.6"/>
    <n v="17.388287899071315"/>
    <s v="Active"/>
    <s v="FT"/>
    <s v="N/A"/>
    <x v="4"/>
    <s v="Davidson"/>
    <s v="County"/>
    <s v=","/>
    <s v=" "/>
    <s v="TN"/>
    <n v="36265.013242303132"/>
    <s v="Davidson County, TN"/>
  </r>
  <r>
    <n v="353"/>
    <s v="Sales Associate"/>
    <s v="Apparel"/>
    <d v="2020-07-13T00:00:00"/>
    <d v="2019-07-01T00:00:00"/>
    <d v="2020-06-30T00:00:00"/>
    <n v="52.142857142857146"/>
    <x v="221"/>
    <n v="2085.6"/>
    <n v="17.383708540192366"/>
    <s v="Active"/>
    <s v="FT"/>
    <s v="N/A"/>
    <x v="4"/>
    <s v="Davidson"/>
    <s v="County"/>
    <s v=","/>
    <s v=" "/>
    <s v="TN"/>
    <n v="36255.462531425197"/>
    <s v="Davidson County, TN"/>
  </r>
  <r>
    <n v="352"/>
    <s v="Sales Associate"/>
    <s v="Apparel"/>
    <d v="2020-07-12T00:00:00"/>
    <d v="2019-07-01T00:00:00"/>
    <d v="2020-06-30T00:00:00"/>
    <n v="52.142857142857146"/>
    <x v="222"/>
    <n v="2085.6"/>
    <n v="17.357524113991861"/>
    <s v="Active"/>
    <s v="FT"/>
    <s v="N/A"/>
    <x v="4"/>
    <s v="Davidson"/>
    <s v="County"/>
    <s v=","/>
    <s v=" "/>
    <s v="TN"/>
    <n v="36200.852292141426"/>
    <s v="Davidson County, TN"/>
  </r>
  <r>
    <n v="351"/>
    <s v="Sales Associate"/>
    <s v="Apparel"/>
    <d v="2020-07-06T00:00:00"/>
    <d v="2019-07-01T00:00:00"/>
    <d v="2020-06-30T00:00:00"/>
    <n v="52.142857142857146"/>
    <x v="223"/>
    <n v="2085.6"/>
    <n v="17.335786805086645"/>
    <s v="Active"/>
    <s v="FT"/>
    <s v="N/A"/>
    <x v="4"/>
    <s v="Davidson"/>
    <s v="County"/>
    <s v=","/>
    <s v=" "/>
    <s v="TN"/>
    <n v="36155.516960688707"/>
    <s v="Davidson County, TN"/>
  </r>
  <r>
    <n v="350"/>
    <s v="Sales Associate"/>
    <s v="Apparel"/>
    <d v="2020-07-22T00:00:00"/>
    <d v="2019-07-01T00:00:00"/>
    <d v="2020-06-30T00:00:00"/>
    <n v="52.142857142857146"/>
    <x v="224"/>
    <n v="2085.6"/>
    <n v="17.330866630775564"/>
    <s v="Active"/>
    <s v="FT"/>
    <s v="N/A"/>
    <x v="4"/>
    <s v="Davidson"/>
    <s v="County"/>
    <s v=","/>
    <s v=" "/>
    <s v="TN"/>
    <n v="36145.255445145514"/>
    <s v="Davidson County, TN"/>
  </r>
  <r>
    <n v="349"/>
    <s v="Sales Associate"/>
    <s v="Apparel"/>
    <d v="2020-07-16T00:00:00"/>
    <d v="2019-07-01T00:00:00"/>
    <d v="2020-06-30T00:00:00"/>
    <n v="52.142857142857146"/>
    <x v="225"/>
    <n v="2085.6"/>
    <n v="17.316362849002847"/>
    <s v="Active"/>
    <s v="FT"/>
    <s v="N/A"/>
    <x v="4"/>
    <s v="Davidson"/>
    <s v="County"/>
    <s v=","/>
    <s v=" "/>
    <s v="TN"/>
    <n v="36115.006357880338"/>
    <s v="Davidson County, TN"/>
  </r>
  <r>
    <n v="348"/>
    <s v="Senior Sales Associate"/>
    <s v="Apparel"/>
    <d v="2014-01-01T00:00:00"/>
    <d v="2019-07-01T00:00:00"/>
    <d v="2020-06-30T00:00:00"/>
    <n v="52.142857142857146"/>
    <x v="226"/>
    <n v="2085.6"/>
    <n v="17.311009348784303"/>
    <s v="Active"/>
    <s v="FT"/>
    <s v="N/A"/>
    <x v="4"/>
    <s v="Davidson"/>
    <s v="County"/>
    <s v=","/>
    <s v=" "/>
    <s v="TN"/>
    <n v="36103.841097824537"/>
    <s v="Davidson County, TN"/>
  </r>
  <r>
    <n v="347"/>
    <s v="Senior Sales Associate"/>
    <s v="Apparel"/>
    <d v="2020-01-01T00:00:00"/>
    <d v="2019-07-01T00:00:00"/>
    <d v="2020-06-30T00:00:00"/>
    <n v="52.142857142857146"/>
    <x v="226"/>
    <n v="2085.6"/>
    <n v="17.311009348784303"/>
    <s v="Active"/>
    <s v="FT"/>
    <s v="N/A"/>
    <x v="4"/>
    <s v="Davidson"/>
    <s v="County"/>
    <s v=","/>
    <s v=" "/>
    <s v="TN"/>
    <n v="36103.841097824537"/>
    <s v="Davidson County, TN"/>
  </r>
  <r>
    <n v="346"/>
    <s v="Sales Associate"/>
    <s v="Apparel"/>
    <d v="2020-07-21T00:00:00"/>
    <d v="2019-07-01T00:00:00"/>
    <d v="2020-06-30T00:00:00"/>
    <n v="52.142857142857146"/>
    <x v="227"/>
    <n v="1668.48"/>
    <n v="17.311009348784303"/>
    <s v="Active"/>
    <s v="FT"/>
    <s v="N/A"/>
    <x v="4"/>
    <s v="Davidson"/>
    <s v="County"/>
    <s v=","/>
    <s v=" "/>
    <s v="TN"/>
    <n v="28883.072878259634"/>
    <s v="Davidson County, TN"/>
  </r>
  <r>
    <n v="345"/>
    <s v="Sales Associate"/>
    <s v="Apparel"/>
    <d v="2020-07-08T00:00:00"/>
    <d v="2019-07-01T00:00:00"/>
    <d v="2020-06-30T00:00:00"/>
    <n v="52.142857142857146"/>
    <x v="227"/>
    <n v="1668.48"/>
    <n v="17.311009348784303"/>
    <s v="Active"/>
    <s v="FT"/>
    <s v="N/A"/>
    <x v="4"/>
    <s v="Davidson"/>
    <s v="County"/>
    <s v=","/>
    <s v=" "/>
    <s v="TN"/>
    <n v="28883.072878259634"/>
    <s v="Davidson County, TN"/>
  </r>
  <r>
    <n v="344"/>
    <s v="Sales Associate"/>
    <s v="Apparel"/>
    <d v="2020-07-18T00:00:00"/>
    <d v="2019-07-01T00:00:00"/>
    <d v="2020-06-30T00:00:00"/>
    <n v="52.142857142857146"/>
    <x v="228"/>
    <n v="1720.6200000000001"/>
    <n v="17.311009348784303"/>
    <s v="Active"/>
    <s v="FT"/>
    <s v="N/A"/>
    <x v="4"/>
    <s v="Davidson"/>
    <s v="County"/>
    <s v=","/>
    <s v=" "/>
    <s v="TN"/>
    <n v="29785.66890570525"/>
    <s v="Davidson County, TN"/>
  </r>
  <r>
    <n v="343"/>
    <s v="Sales Associate"/>
    <s v="Apparel"/>
    <d v="2020-07-09T00:00:00"/>
    <d v="2019-07-01T00:00:00"/>
    <d v="2020-06-30T00:00:00"/>
    <n v="52.142857142857146"/>
    <x v="229"/>
    <n v="1772.76"/>
    <n v="17.311009348784303"/>
    <s v="Active"/>
    <s v="FT"/>
    <s v="N/A"/>
    <x v="4"/>
    <s v="Davidson"/>
    <s v="County"/>
    <s v=","/>
    <s v=" "/>
    <s v="TN"/>
    <n v="30688.264933150862"/>
    <s v="Davidson County, TN"/>
  </r>
  <r>
    <n v="342"/>
    <s v="Sales Associate"/>
    <s v="Apparel"/>
    <d v="2020-07-04T00:00:00"/>
    <d v="2019-07-01T00:00:00"/>
    <d v="2020-06-30T00:00:00"/>
    <n v="52.142857142857146"/>
    <x v="229"/>
    <n v="1772.76"/>
    <n v="17.311009348784303"/>
    <s v="Active"/>
    <s v="FT"/>
    <s v="N/A"/>
    <x v="4"/>
    <s v="Davidson"/>
    <s v="County"/>
    <s v=","/>
    <s v=" "/>
    <s v="TN"/>
    <n v="30688.264933150862"/>
    <s v="Davidson County, TN"/>
  </r>
  <r>
    <n v="341"/>
    <s v="Sales Associate"/>
    <s v="Apparel"/>
    <d v="2020-07-10T00:00:00"/>
    <d v="2019-07-01T00:00:00"/>
    <d v="2020-06-30T00:00:00"/>
    <n v="52.142857142857146"/>
    <x v="230"/>
    <n v="1824.9"/>
    <n v="17.311009348784303"/>
    <s v="Active"/>
    <s v="FT"/>
    <s v="N/A"/>
    <x v="4"/>
    <s v="Davidson"/>
    <s v="County"/>
    <s v=","/>
    <s v=" "/>
    <s v="TN"/>
    <n v="31590.860960596478"/>
    <s v="Davidson County, TN"/>
  </r>
  <r>
    <n v="340"/>
    <s v="Sales Associate"/>
    <s v="Apparel"/>
    <d v="2020-07-07T00:00:00"/>
    <d v="2019-07-01T00:00:00"/>
    <d v="2020-06-30T00:00:00"/>
    <n v="52.142857142857146"/>
    <x v="230"/>
    <n v="1824.9"/>
    <n v="17.311009348784303"/>
    <s v="Active"/>
    <s v="FT"/>
    <s v="N/A"/>
    <x v="4"/>
    <s v="Davidson"/>
    <s v="County"/>
    <s v=","/>
    <s v=" "/>
    <s v="TN"/>
    <n v="31590.860960596478"/>
    <s v="Davidson County, TN"/>
  </r>
  <r>
    <n v="339"/>
    <s v="Sales Associate"/>
    <s v="Apparel"/>
    <d v="2020-07-05T00:00:00"/>
    <d v="2019-07-01T00:00:00"/>
    <d v="2020-06-30T00:00:00"/>
    <n v="52.142857142857146"/>
    <x v="230"/>
    <n v="1824.9"/>
    <n v="17.311009348784303"/>
    <s v="Active"/>
    <s v="FT"/>
    <s v="N/A"/>
    <x v="4"/>
    <s v="Davidson"/>
    <s v="County"/>
    <s v=","/>
    <s v=" "/>
    <s v="TN"/>
    <n v="31590.860960596478"/>
    <s v="Davidson County, TN"/>
  </r>
  <r>
    <n v="338"/>
    <s v="Sales Associate"/>
    <s v="Apparel"/>
    <d v="2020-07-07T00:00:00"/>
    <d v="2019-07-01T00:00:00"/>
    <d v="2020-06-30T00:00:00"/>
    <n v="52.142857142857146"/>
    <x v="231"/>
    <n v="1877.04"/>
    <n v="17.311009348784303"/>
    <s v="Active"/>
    <s v="FT"/>
    <s v="N/A"/>
    <x v="4"/>
    <s v="Davidson"/>
    <s v="County"/>
    <s v=","/>
    <s v=" "/>
    <s v="TN"/>
    <n v="32493.456988042086"/>
    <s v="Davidson County, TN"/>
  </r>
  <r>
    <n v="337"/>
    <s v="Sales Associate"/>
    <s v="Apparel"/>
    <d v="2020-07-02T00:00:00"/>
    <d v="2019-07-01T00:00:00"/>
    <d v="2020-06-30T00:00:00"/>
    <n v="52.142857142857146"/>
    <x v="231"/>
    <n v="1877.04"/>
    <n v="17.311009348784303"/>
    <s v="Active"/>
    <s v="FT"/>
    <s v="N/A"/>
    <x v="4"/>
    <s v="Davidson"/>
    <s v="County"/>
    <s v=","/>
    <s v=" "/>
    <s v="TN"/>
    <n v="32493.456988042086"/>
    <s v="Davidson County, TN"/>
  </r>
  <r>
    <n v="336"/>
    <s v="Sales Associate"/>
    <s v="Apparel"/>
    <d v="2020-07-11T00:00:00"/>
    <d v="2019-07-01T00:00:00"/>
    <d v="2020-06-30T00:00:00"/>
    <n v="52.142857142857146"/>
    <x v="232"/>
    <n v="1981.32"/>
    <n v="17.311009348784303"/>
    <s v="Active"/>
    <s v="FT"/>
    <s v="N/A"/>
    <x v="4"/>
    <s v="Davidson"/>
    <s v="County"/>
    <s v=","/>
    <s v=" "/>
    <s v="TN"/>
    <n v="34298.649042933313"/>
    <s v="Davidson County, TN"/>
  </r>
  <r>
    <n v="335"/>
    <s v="Sales Associate"/>
    <s v="Apparel"/>
    <d v="2020-07-20T00:00:00"/>
    <d v="2019-07-01T00:00:00"/>
    <d v="2020-06-30T00:00:00"/>
    <n v="52.142857142857146"/>
    <x v="226"/>
    <n v="2085.6"/>
    <n v="17.311009348784303"/>
    <s v="Active"/>
    <s v="FT"/>
    <s v="N/A"/>
    <x v="4"/>
    <s v="Davidson"/>
    <s v="County"/>
    <s v=","/>
    <s v=" "/>
    <s v="TN"/>
    <n v="36103.841097824537"/>
    <s v="Davidson County, TN"/>
  </r>
  <r>
    <n v="334"/>
    <s v="Sales Associate"/>
    <s v="Apparel"/>
    <d v="2020-07-19T00:00:00"/>
    <d v="2019-07-01T00:00:00"/>
    <d v="2020-06-30T00:00:00"/>
    <n v="52.142857142857146"/>
    <x v="226"/>
    <n v="2085.6"/>
    <n v="17.311009348784303"/>
    <s v="Active"/>
    <s v="FT"/>
    <s v="N/A"/>
    <x v="4"/>
    <s v="Davidson"/>
    <s v="County"/>
    <s v=","/>
    <s v=" "/>
    <s v="TN"/>
    <n v="36103.841097824537"/>
    <s v="Davidson County, TN"/>
  </r>
  <r>
    <n v="333"/>
    <s v="Sales Associate"/>
    <s v="Apparel"/>
    <d v="2020-07-17T00:00:00"/>
    <d v="2019-07-01T00:00:00"/>
    <d v="2020-06-30T00:00:00"/>
    <n v="52.142857142857146"/>
    <x v="226"/>
    <n v="2085.6"/>
    <n v="17.311009348784303"/>
    <s v="Active"/>
    <s v="FT"/>
    <s v="N/A"/>
    <x v="4"/>
    <s v="Davidson"/>
    <s v="County"/>
    <s v=","/>
    <s v=" "/>
    <s v="TN"/>
    <n v="36103.841097824537"/>
    <s v="Davidson County, TN"/>
  </r>
  <r>
    <n v="332"/>
    <s v="Sales Associate"/>
    <s v="Apparel"/>
    <d v="2020-06-01T00:00:00"/>
    <d v="2019-07-01T00:00:00"/>
    <d v="2020-06-30T00:00:00"/>
    <n v="52.142857142857146"/>
    <x v="233"/>
    <n v="1616.34"/>
    <n v="17.311009348784303"/>
    <s v="Active"/>
    <s v="FT"/>
    <s v="N/A"/>
    <x v="4"/>
    <s v="Davidson"/>
    <s v="County"/>
    <s v=","/>
    <s v=" "/>
    <s v="TN"/>
    <n v="27980.476850814019"/>
    <s v="Davidson County, TN"/>
  </r>
  <r>
    <n v="331"/>
    <s v="Sales Associate"/>
    <s v="Apparel"/>
    <d v="2020-06-01T00:00:00"/>
    <d v="2019-07-01T00:00:00"/>
    <d v="2020-06-30T00:00:00"/>
    <n v="52.142857142857146"/>
    <x v="227"/>
    <n v="1668.48"/>
    <n v="17.311009348784303"/>
    <s v="Active"/>
    <s v="FT"/>
    <s v="N/A"/>
    <x v="4"/>
    <s v="Davidson"/>
    <s v="County"/>
    <s v=","/>
    <s v=" "/>
    <s v="TN"/>
    <n v="28883.072878259634"/>
    <s v="Davidson County, TN"/>
  </r>
  <r>
    <n v="330"/>
    <s v="Sales Associate"/>
    <s v="Apparel"/>
    <d v="2020-06-01T00:00:00"/>
    <d v="2019-07-01T00:00:00"/>
    <d v="2020-06-30T00:00:00"/>
    <n v="52.142857142857146"/>
    <x v="228"/>
    <n v="1720.6200000000001"/>
    <n v="17.311009348784303"/>
    <s v="Active"/>
    <s v="FT"/>
    <s v="N/A"/>
    <x v="4"/>
    <s v="Davidson"/>
    <s v="County"/>
    <s v=","/>
    <s v=" "/>
    <s v="TN"/>
    <n v="29785.66890570525"/>
    <s v="Davidson County, TN"/>
  </r>
  <r>
    <n v="329"/>
    <s v="Sales Associate"/>
    <s v="Apparel"/>
    <d v="2020-06-01T00:00:00"/>
    <d v="2019-07-01T00:00:00"/>
    <d v="2020-06-30T00:00:00"/>
    <n v="52.142857142857146"/>
    <x v="234"/>
    <n v="1616.34"/>
    <n v="17.3110093487843"/>
    <s v="Active"/>
    <s v="FT"/>
    <s v="N/A"/>
    <x v="4"/>
    <s v="Davidson"/>
    <s v="County"/>
    <s v=","/>
    <s v=" "/>
    <s v="TN"/>
    <n v="27980.476850814015"/>
    <s v="Davidson County, TN"/>
  </r>
  <r>
    <n v="328"/>
    <s v="Sales Associate"/>
    <s v="Apparel"/>
    <d v="2020-06-01T00:00:00"/>
    <d v="2019-07-01T00:00:00"/>
    <d v="2020-06-30T00:00:00"/>
    <n v="52.142857142857146"/>
    <x v="235"/>
    <n v="1668.48"/>
    <n v="17.3110093487843"/>
    <s v="Active"/>
    <s v="FT"/>
    <s v="N/A"/>
    <x v="4"/>
    <s v="Davidson"/>
    <s v="County"/>
    <s v=","/>
    <s v=" "/>
    <s v="TN"/>
    <n v="28883.072878259627"/>
    <s v="Davidson County, TN"/>
  </r>
  <r>
    <n v="327"/>
    <s v="Sales Associate"/>
    <s v="Apparel"/>
    <d v="2020-06-01T00:00:00"/>
    <d v="2019-07-01T00:00:00"/>
    <d v="2020-06-30T00:00:00"/>
    <n v="52.142857142857146"/>
    <x v="236"/>
    <n v="1720.6200000000001"/>
    <n v="17.020235502069184"/>
    <s v="Active"/>
    <s v="FT"/>
    <s v="N/A"/>
    <x v="4"/>
    <s v="Davidson"/>
    <s v="County"/>
    <s v=","/>
    <s v=" "/>
    <s v="TN"/>
    <n v="29285.357609570281"/>
    <s v="Davidson County, TN"/>
  </r>
  <r>
    <n v="326"/>
    <s v="Sales Associate"/>
    <s v="Apparel"/>
    <d v="2020-06-01T00:00:00"/>
    <d v="2019-07-01T00:00:00"/>
    <d v="2020-06-30T00:00:00"/>
    <n v="52.142857142857146"/>
    <x v="237"/>
    <n v="1720.6200000000001"/>
    <n v="17.011690654036592"/>
    <s v="Active"/>
    <s v="FT"/>
    <s v="N/A"/>
    <x v="4"/>
    <s v="Davidson"/>
    <s v="County"/>
    <s v=","/>
    <s v=" "/>
    <s v="TN"/>
    <n v="29270.655173148443"/>
    <s v="Davidson County, TN"/>
  </r>
  <r>
    <n v="325"/>
    <s v="Sales Associate"/>
    <s v="Apparel"/>
    <d v="2020-06-01T00:00:00"/>
    <d v="2019-07-01T00:00:00"/>
    <d v="2020-06-30T00:00:00"/>
    <n v="52.142857142857146"/>
    <x v="238"/>
    <n v="1824.9"/>
    <n v="17.011393756534723"/>
    <s v="Active"/>
    <s v="FT"/>
    <s v="N/A"/>
    <x v="4"/>
    <s v="Davidson"/>
    <s v="County"/>
    <s v=","/>
    <s v=" "/>
    <s v="TN"/>
    <n v="31044.092466300219"/>
    <s v="Davidson County, TN"/>
  </r>
  <r>
    <n v="324"/>
    <s v="Senior Sales Associate"/>
    <s v="Apparel"/>
    <d v="2017-01-01T00:00:00"/>
    <d v="2019-07-01T00:00:00"/>
    <d v="2020-06-30T00:00:00"/>
    <n v="52.142857142857146"/>
    <x v="239"/>
    <n v="1824.9"/>
    <n v="17.008327066655067"/>
    <s v="Active"/>
    <s v="FT"/>
    <s v="N/A"/>
    <x v="4"/>
    <s v="Davidson"/>
    <s v="County"/>
    <s v=","/>
    <s v=" "/>
    <s v="TN"/>
    <n v="31038.496063938834"/>
    <s v="Davidson County, TN"/>
  </r>
  <r>
    <n v="323"/>
    <s v="Sales Associate"/>
    <s v="Apparel"/>
    <d v="2020-06-01T00:00:00"/>
    <d v="2019-07-01T00:00:00"/>
    <d v="2020-06-30T00:00:00"/>
    <n v="52.142857142857146"/>
    <x v="240"/>
    <n v="1877.04"/>
    <n v="17.008197231006751"/>
    <s v="Active"/>
    <s v="FT"/>
    <s v="N/A"/>
    <x v="4"/>
    <s v="Davidson"/>
    <s v="County"/>
    <s v=","/>
    <s v=" "/>
    <s v="TN"/>
    <n v="31925.066530488912"/>
    <s v="Davidson County, TN"/>
  </r>
  <r>
    <n v="2"/>
    <s v="Sales Associate"/>
    <s v="Apparel"/>
    <d v="2020-07-19T00:00:00"/>
    <d v="2019-07-01T00:00:00"/>
    <d v="2020-06-30T00:00:00"/>
    <n v="52.142857142857146"/>
    <x v="241"/>
    <n v="2085.6"/>
    <n v="17"/>
    <s v="Active"/>
    <s v="FT"/>
    <s v="N/A"/>
    <x v="2"/>
    <s v="Dallas"/>
    <s v="County"/>
    <s v=","/>
    <s v=" "/>
    <s v="TX"/>
    <n v="35455.199999999997"/>
    <s v="Dallas County, TX"/>
  </r>
  <r>
    <n v="26"/>
    <s v="Sales Associate"/>
    <s v="Apparel"/>
    <d v="2015-01-01T00:00:00"/>
    <d v="2019-07-01T00:00:00"/>
    <d v="2020-06-30T00:00:00"/>
    <n v="52.142857142857146"/>
    <x v="241"/>
    <n v="2085.6"/>
    <n v="17"/>
    <s v="Active"/>
    <s v="FT"/>
    <s v="N/A"/>
    <x v="2"/>
    <s v="Dallas"/>
    <s v="County"/>
    <s v=","/>
    <s v=" "/>
    <s v="TX"/>
    <n v="35455.199999999997"/>
    <s v="Dallas County, TX"/>
  </r>
  <r>
    <n v="322"/>
    <s v="Sales Associate"/>
    <s v="Apparel"/>
    <d v="2020-06-01T00:00:00"/>
    <d v="2019-07-01T00:00:00"/>
    <d v="2020-06-30T00:00:00"/>
    <n v="52.142857142857146"/>
    <x v="242"/>
    <n v="1929.18"/>
    <n v="16.971484923709387"/>
    <s v="Active"/>
    <s v="FT"/>
    <s v="N/A"/>
    <x v="4"/>
    <s v="Davidson"/>
    <s v="County"/>
    <s v=","/>
    <s v=" "/>
    <s v="TN"/>
    <n v="32741.049285121677"/>
    <s v="Davidson County, TN"/>
  </r>
  <r>
    <n v="321"/>
    <s v="Sales Associate"/>
    <s v="Apparel"/>
    <d v="2020-06-01T00:00:00"/>
    <d v="2019-07-01T00:00:00"/>
    <d v="2020-06-30T00:00:00"/>
    <n v="52.142857142857146"/>
    <x v="243"/>
    <n v="1981.32"/>
    <n v="16.965032976006029"/>
    <s v="Active"/>
    <s v="FT"/>
    <s v="N/A"/>
    <x v="4"/>
    <s v="Davidson"/>
    <s v="County"/>
    <s v=","/>
    <s v=" "/>
    <s v="TN"/>
    <n v="33613.159136020266"/>
    <s v="Davidson County, TN"/>
  </r>
  <r>
    <n v="320"/>
    <s v="Sales Associate"/>
    <s v="Apparel"/>
    <d v="2020-06-01T00:00:00"/>
    <d v="2019-07-01T00:00:00"/>
    <d v="2020-06-30T00:00:00"/>
    <n v="52.142857142857146"/>
    <x v="244"/>
    <n v="2085.6"/>
    <n v="16.958498247061247"/>
    <s v="Active"/>
    <s v="FT"/>
    <s v="N/A"/>
    <x v="4"/>
    <s v="Davidson"/>
    <s v="County"/>
    <s v=","/>
    <s v=" "/>
    <s v="TN"/>
    <n v="35368.643944070936"/>
    <s v="Davidson County, TN"/>
  </r>
  <r>
    <n v="319"/>
    <s v="Sales Associate"/>
    <s v="Apparel"/>
    <d v="2020-06-01T00:00:00"/>
    <d v="2019-07-01T00:00:00"/>
    <d v="2020-06-30T00:00:00"/>
    <n v="52.142857142857146"/>
    <x v="245"/>
    <n v="2085.6"/>
    <n v="16.932715246430213"/>
    <s v="Active"/>
    <s v="FT"/>
    <s v="N/A"/>
    <x v="4"/>
    <s v="Davidson"/>
    <s v="County"/>
    <s v=","/>
    <s v=" "/>
    <s v="TN"/>
    <n v="35314.870917954853"/>
    <s v="Davidson County, TN"/>
  </r>
  <r>
    <n v="318"/>
    <s v="Sales Associate"/>
    <s v="Apparel"/>
    <d v="2020-06-01T00:00:00"/>
    <d v="2019-07-01T00:00:00"/>
    <d v="2020-06-30T00:00:00"/>
    <n v="52.142857142857146"/>
    <x v="246"/>
    <n v="2085.6"/>
    <n v="16.930155708834754"/>
    <s v="Active"/>
    <s v="FT"/>
    <s v="N/A"/>
    <x v="4"/>
    <s v="Davidson"/>
    <s v="County"/>
    <s v=","/>
    <s v=" "/>
    <s v="TN"/>
    <n v="35309.532746345758"/>
    <s v="Davidson County, TN"/>
  </r>
  <r>
    <n v="317"/>
    <s v="Sales Associate"/>
    <s v="Apparel"/>
    <d v="2020-06-01T00:00:00"/>
    <d v="2019-07-01T00:00:00"/>
    <d v="2020-06-30T00:00:00"/>
    <n v="52.142857142857146"/>
    <x v="247"/>
    <n v="2085.6"/>
    <n v="16.925631683168316"/>
    <s v="Active"/>
    <s v="FT"/>
    <s v="N/A"/>
    <x v="4"/>
    <s v="Davidson"/>
    <s v="County"/>
    <s v=","/>
    <s v=" "/>
    <s v="TN"/>
    <n v="35300.09743841584"/>
    <s v="Davidson County, TN"/>
  </r>
  <r>
    <n v="316"/>
    <s v="Sales Associate"/>
    <s v="Apparel"/>
    <d v="2020-07-01T00:00:00"/>
    <d v="2019-07-01T00:00:00"/>
    <d v="2020-06-30T00:00:00"/>
    <n v="52.142857142857146"/>
    <x v="248"/>
    <n v="1929.18"/>
    <n v="16.909940945111632"/>
    <s v="Active"/>
    <s v="FT"/>
    <s v="N/A"/>
    <x v="5"/>
    <s v="Comanche"/>
    <s v="County"/>
    <s v=","/>
    <s v=" "/>
    <s v="OK"/>
    <n v="32622.319872490461"/>
    <s v="Comanche County, OK"/>
  </r>
  <r>
    <n v="315"/>
    <s v="Sales Associate"/>
    <s v="Apparel"/>
    <d v="2020-07-01T00:00:00"/>
    <d v="2019-07-01T00:00:00"/>
    <d v="2020-06-30T00:00:00"/>
    <n v="52.142857142857146"/>
    <x v="249"/>
    <n v="1929.18"/>
    <n v="16.892304088869114"/>
    <s v="Active"/>
    <s v="FT"/>
    <s v="N/A"/>
    <x v="5"/>
    <s v="Comanche"/>
    <s v="County"/>
    <s v=","/>
    <s v=" "/>
    <s v="OK"/>
    <n v="32588.295202164518"/>
    <s v="Comanche County, OK"/>
  </r>
  <r>
    <n v="314"/>
    <s v="Sales Associate"/>
    <s v="Apparel"/>
    <d v="2020-07-01T00:00:00"/>
    <d v="2019-07-01T00:00:00"/>
    <d v="2020-06-30T00:00:00"/>
    <n v="52.142857142857146"/>
    <x v="250"/>
    <n v="1929.18"/>
    <n v="16.885046612270322"/>
    <s v="Active"/>
    <s v="FT"/>
    <s v="N/A"/>
    <x v="5"/>
    <s v="Comanche"/>
    <s v="County"/>
    <s v=","/>
    <s v=" "/>
    <s v="OK"/>
    <n v="32574.294223459663"/>
    <s v="Comanche County, OK"/>
  </r>
  <r>
    <n v="313"/>
    <s v="Sales Associate"/>
    <s v="Apparel"/>
    <d v="2020-07-01T00:00:00"/>
    <d v="2019-07-01T00:00:00"/>
    <d v="2020-06-30T00:00:00"/>
    <n v="52.142857142857146"/>
    <x v="251"/>
    <n v="1929.18"/>
    <n v="16.876317614513727"/>
    <s v="Active"/>
    <s v="FT"/>
    <s v="N/A"/>
    <x v="4"/>
    <s v="Davidson"/>
    <s v="County"/>
    <s v=","/>
    <s v=" "/>
    <s v="TN"/>
    <n v="32557.454415567594"/>
    <s v="Davidson County, TN"/>
  </r>
  <r>
    <n v="312"/>
    <s v="Sales Associate"/>
    <s v="Apparel"/>
    <d v="2015-01-01T00:00:00"/>
    <d v="2019-07-01T00:00:00"/>
    <d v="2020-06-30T00:00:00"/>
    <n v="52.142857142857146"/>
    <x v="252"/>
    <n v="2085.6"/>
    <n v="16.876029277963944"/>
    <s v="Active"/>
    <s v="FT"/>
    <s v="N/A"/>
    <x v="4"/>
    <s v="Davidson"/>
    <s v="County"/>
    <s v=","/>
    <s v=" "/>
    <s v="TN"/>
    <n v="35196.646662121602"/>
    <s v="Davidson County, TN"/>
  </r>
  <r>
    <n v="311"/>
    <s v="Sales Associate"/>
    <s v="Apparel"/>
    <d v="2018-01-01T00:00:00"/>
    <d v="2019-07-01T00:00:00"/>
    <d v="2020-06-30T00:00:00"/>
    <n v="52.142857142857146"/>
    <x v="253"/>
    <n v="2085.6"/>
    <n v="16.874808777172799"/>
    <s v="Active"/>
    <s v="FT"/>
    <s v="N/A"/>
    <x v="4"/>
    <s v="Davidson"/>
    <s v="County"/>
    <s v=","/>
    <s v=" "/>
    <s v="TN"/>
    <n v="35194.101185671585"/>
    <s v="Davidson County, TN"/>
  </r>
  <r>
    <n v="310"/>
    <s v="Sales Associate"/>
    <s v="Apparel"/>
    <d v="2015-01-01T00:00:00"/>
    <d v="2019-07-01T00:00:00"/>
    <d v="2020-06-30T00:00:00"/>
    <n v="52.142857142857146"/>
    <x v="254"/>
    <n v="2085.6"/>
    <n v="16.857075516656522"/>
    <s v="Active"/>
    <s v="FT"/>
    <s v="N/A"/>
    <x v="4"/>
    <s v="Davidson"/>
    <s v="County"/>
    <s v=","/>
    <s v=" "/>
    <s v="TN"/>
    <n v="35157.116697538841"/>
    <s v="Davidson County, TN"/>
  </r>
  <r>
    <n v="309"/>
    <s v="Sales Associate"/>
    <s v="Apparel"/>
    <d v="2018-01-01T00:00:00"/>
    <d v="2019-07-01T00:00:00"/>
    <d v="2020-06-30T00:00:00"/>
    <n v="52.142857142857146"/>
    <x v="255"/>
    <n v="2085.6"/>
    <n v="16.840552069285099"/>
    <s v="Active"/>
    <s v="FT"/>
    <s v="N/A"/>
    <x v="4"/>
    <s v="Davidson"/>
    <s v="County"/>
    <s v=","/>
    <s v=" "/>
    <s v="TN"/>
    <n v="35122.655395701004"/>
    <s v="Davidson County, TN"/>
  </r>
  <r>
    <n v="308"/>
    <s v="Sales Associate"/>
    <s v="Apparel"/>
    <d v="2015-01-01T00:00:00"/>
    <d v="2019-07-01T00:00:00"/>
    <d v="2020-06-30T00:00:00"/>
    <n v="52.142857142857146"/>
    <x v="256"/>
    <n v="2085.6"/>
    <n v="16.840315130882001"/>
    <s v="Active"/>
    <s v="FT"/>
    <s v="N/A"/>
    <x v="4"/>
    <s v="Davidson"/>
    <s v="County"/>
    <s v=","/>
    <s v=" "/>
    <s v="TN"/>
    <n v="35122.161236967499"/>
    <s v="Davidson County, TN"/>
  </r>
  <r>
    <n v="307"/>
    <s v="Sales Associate"/>
    <s v="Apparel"/>
    <d v="2018-01-01T00:00:00"/>
    <d v="2019-07-01T00:00:00"/>
    <d v="2020-06-30T00:00:00"/>
    <n v="52.142857142857146"/>
    <x v="257"/>
    <n v="2085.6"/>
    <n v="16.838386925031031"/>
    <s v="Active"/>
    <s v="FT"/>
    <s v="N/A"/>
    <x v="4"/>
    <s v="Davidson"/>
    <s v="County"/>
    <s v=","/>
    <s v=" "/>
    <s v="TN"/>
    <n v="35118.139770844718"/>
    <s v="Davidson County, TN"/>
  </r>
  <r>
    <n v="306"/>
    <s v="Sales Associate"/>
    <s v="Apparel"/>
    <d v="2015-01-01T00:00:00"/>
    <d v="2019-07-01T00:00:00"/>
    <d v="2020-06-30T00:00:00"/>
    <n v="52.142857142857146"/>
    <x v="258"/>
    <n v="2085.6"/>
    <n v="16.822554074194162"/>
    <s v="Active"/>
    <s v="FT"/>
    <s v="N/A"/>
    <x v="4"/>
    <s v="Davidson"/>
    <s v="County"/>
    <s v=","/>
    <s v=" "/>
    <s v="TN"/>
    <n v="35085.118777139345"/>
    <s v="Davidson County, TN"/>
  </r>
  <r>
    <n v="305"/>
    <s v="Sales Associate"/>
    <s v="Apparel"/>
    <d v="2020-07-15T00:00:00"/>
    <d v="2019-07-01T00:00:00"/>
    <d v="2020-06-30T00:00:00"/>
    <n v="52.142857142857146"/>
    <x v="259"/>
    <n v="1564.2"/>
    <n v="16.811644679710533"/>
    <s v="Active"/>
    <s v="FT"/>
    <s v="N/A"/>
    <x v="3"/>
    <s v="Cook"/>
    <s v="County"/>
    <s v=","/>
    <s v=" "/>
    <s v="IL"/>
    <n v="26296.774608003216"/>
    <s v="Cook County, IL"/>
  </r>
  <r>
    <n v="304"/>
    <s v="Sales Associate"/>
    <s v="Apparel"/>
    <d v="2020-07-14T00:00:00"/>
    <d v="2019-07-01T00:00:00"/>
    <d v="2020-06-30T00:00:00"/>
    <n v="52.142857142857146"/>
    <x v="260"/>
    <n v="2085.6"/>
    <n v="16.806304320376821"/>
    <s v="Active"/>
    <s v="FT"/>
    <s v="N/A"/>
    <x v="3"/>
    <s v="Cook"/>
    <s v="County"/>
    <s v=","/>
    <s v=" "/>
    <s v="IL"/>
    <n v="35051.228290577899"/>
    <s v="Cook County, IL"/>
  </r>
  <r>
    <n v="303"/>
    <s v="Sales Associate"/>
    <s v="Apparel"/>
    <d v="2020-07-13T00:00:00"/>
    <d v="2019-07-01T00:00:00"/>
    <d v="2020-06-30T00:00:00"/>
    <n v="52.142857142857146"/>
    <x v="261"/>
    <n v="2085.6"/>
    <n v="16.798628573930813"/>
    <s v="Active"/>
    <s v="FT"/>
    <s v="N/A"/>
    <x v="3"/>
    <s v="Cook"/>
    <s v="County"/>
    <s v=","/>
    <s v=" "/>
    <s v="IL"/>
    <n v="35035.219753790101"/>
    <s v="Cook County, IL"/>
  </r>
  <r>
    <n v="302"/>
    <s v="Sales Associate"/>
    <s v="Apparel"/>
    <d v="2020-07-12T00:00:00"/>
    <d v="2019-07-01T00:00:00"/>
    <d v="2020-06-30T00:00:00"/>
    <n v="52.142857142857146"/>
    <x v="262"/>
    <n v="2085.6"/>
    <n v="16.757512718037827"/>
    <s v="Active"/>
    <s v="FT"/>
    <s v="N/A"/>
    <x v="3"/>
    <s v="Cook"/>
    <s v="County"/>
    <s v=","/>
    <s v=" "/>
    <s v="IL"/>
    <n v="34949.468524739692"/>
    <s v="Cook County, IL"/>
  </r>
  <r>
    <n v="301"/>
    <s v="Sales Associate"/>
    <s v="Apparel"/>
    <d v="2020-07-06T00:00:00"/>
    <d v="2019-07-01T00:00:00"/>
    <d v="2020-06-30T00:00:00"/>
    <n v="52.142857142857146"/>
    <x v="263"/>
    <n v="2085.6"/>
    <n v="16.754484481823116"/>
    <s v="Active"/>
    <s v="FT"/>
    <s v="N/A"/>
    <x v="3"/>
    <s v="Cook"/>
    <s v="County"/>
    <s v=","/>
    <s v=" "/>
    <s v="IL"/>
    <n v="34943.15283529029"/>
    <s v="Cook County, IL"/>
  </r>
  <r>
    <n v="300"/>
    <s v="Sales Associate"/>
    <s v="Apparel"/>
    <d v="2020-07-22T00:00:00"/>
    <d v="2019-07-01T00:00:00"/>
    <d v="2020-06-30T00:00:00"/>
    <n v="52.142857142857146"/>
    <x v="264"/>
    <n v="2085.6"/>
    <n v="16.75409593725028"/>
    <s v="Active"/>
    <s v="FT"/>
    <s v="N/A"/>
    <x v="3"/>
    <s v="Cook"/>
    <s v="County"/>
    <s v=","/>
    <s v=" "/>
    <s v="IL"/>
    <n v="34942.342486729183"/>
    <s v="Cook County, IL"/>
  </r>
  <r>
    <n v="299"/>
    <s v="Sales Associate"/>
    <s v="Apparel"/>
    <d v="2020-07-16T00:00:00"/>
    <d v="2019-07-01T00:00:00"/>
    <d v="2020-06-30T00:00:00"/>
    <n v="52.142857142857146"/>
    <x v="265"/>
    <n v="2085.6"/>
    <n v="16.732479405735379"/>
    <s v="Active"/>
    <s v="FT"/>
    <s v="N/A"/>
    <x v="3"/>
    <s v="Cook"/>
    <s v="County"/>
    <s v=","/>
    <s v=" "/>
    <s v="IL"/>
    <n v="34897.259048601707"/>
    <s v="Cook County, IL"/>
  </r>
  <r>
    <n v="298"/>
    <s v="Senior Sales Associate"/>
    <s v="Apparel"/>
    <d v="2014-01-01T00:00:00"/>
    <d v="2019-07-01T00:00:00"/>
    <d v="2020-06-30T00:00:00"/>
    <n v="52.142857142857146"/>
    <x v="266"/>
    <n v="2085.6"/>
    <n v="16.730409967013014"/>
    <s v="Active"/>
    <s v="FT"/>
    <s v="N/A"/>
    <x v="3"/>
    <s v="Cook"/>
    <s v="County"/>
    <s v=","/>
    <s v=" "/>
    <s v="IL"/>
    <n v="34892.943027202338"/>
    <s v="Cook County, IL"/>
  </r>
  <r>
    <n v="297"/>
    <s v="Senior Sales Associate"/>
    <s v="Apparel"/>
    <d v="2020-01-01T00:00:00"/>
    <d v="2019-07-01T00:00:00"/>
    <d v="2020-06-30T00:00:00"/>
    <n v="52.142857142857146"/>
    <x v="267"/>
    <n v="2085.6"/>
    <n v="16.725260356941543"/>
    <s v="Active"/>
    <s v="FT"/>
    <s v="N/A"/>
    <x v="3"/>
    <s v="Cook"/>
    <s v="County"/>
    <s v=","/>
    <s v=" "/>
    <s v="IL"/>
    <n v="34882.203000437279"/>
    <s v="Cook County, IL"/>
  </r>
  <r>
    <n v="296"/>
    <s v="Sales Associate"/>
    <s v="Apparel"/>
    <d v="2020-07-21T00:00:00"/>
    <d v="2019-07-01T00:00:00"/>
    <d v="2020-06-30T00:00:00"/>
    <n v="52.142857142857146"/>
    <x v="268"/>
    <n v="1668.48"/>
    <n v="16.718780227020041"/>
    <s v="Active"/>
    <s v="FT"/>
    <s v="N/A"/>
    <x v="3"/>
    <s v="Cook"/>
    <s v="County"/>
    <s v=","/>
    <s v=" "/>
    <s v="IL"/>
    <n v="27894.950433178397"/>
    <s v="Cook County, IL"/>
  </r>
  <r>
    <n v="295"/>
    <s v="Sales Associate"/>
    <s v="Apparel"/>
    <d v="2020-07-08T00:00:00"/>
    <d v="2019-07-01T00:00:00"/>
    <d v="2020-06-30T00:00:00"/>
    <n v="52.142857142857146"/>
    <x v="269"/>
    <n v="1668.48"/>
    <n v="16.70630016758242"/>
    <s v="Active"/>
    <s v="FT"/>
    <s v="N/A"/>
    <x v="3"/>
    <s v="Cook"/>
    <s v="County"/>
    <s v=","/>
    <s v=" "/>
    <s v="IL"/>
    <n v="27874.127703607915"/>
    <s v="Cook County, IL"/>
  </r>
  <r>
    <n v="294"/>
    <s v="Sales Associate"/>
    <s v="Apparel"/>
    <d v="2020-07-18T00:00:00"/>
    <d v="2019-07-01T00:00:00"/>
    <d v="2020-06-30T00:00:00"/>
    <n v="52.142857142857146"/>
    <x v="270"/>
    <n v="1720.6200000000001"/>
    <n v="16.694332418241792"/>
    <s v="Active"/>
    <s v="FT"/>
    <s v="N/A"/>
    <x v="3"/>
    <s v="Cook"/>
    <s v="County"/>
    <s v=","/>
    <s v=" "/>
    <s v="IL"/>
    <n v="28724.602245475195"/>
    <s v="Cook County, IL"/>
  </r>
  <r>
    <n v="293"/>
    <s v="Sales Associate"/>
    <s v="Apparel"/>
    <d v="2020-07-09T00:00:00"/>
    <d v="2019-07-01T00:00:00"/>
    <d v="2020-06-30T00:00:00"/>
    <n v="52.142857142857146"/>
    <x v="271"/>
    <n v="1772.76"/>
    <n v="16.69093387205022"/>
    <s v="Active"/>
    <s v="FT"/>
    <s v="N/A"/>
    <x v="3"/>
    <s v="Cook"/>
    <s v="County"/>
    <s v=","/>
    <s v=" "/>
    <s v="IL"/>
    <n v="29589.019931015748"/>
    <s v="Cook County, IL"/>
  </r>
  <r>
    <n v="292"/>
    <s v="Sales Associate"/>
    <s v="Apparel"/>
    <d v="2020-07-04T00:00:00"/>
    <d v="2019-07-01T00:00:00"/>
    <d v="2020-06-30T00:00:00"/>
    <n v="52.142857142857146"/>
    <x v="272"/>
    <n v="1772.76"/>
    <n v="16.687639790575915"/>
    <s v="Active"/>
    <s v="FT"/>
    <s v="N/A"/>
    <x v="3"/>
    <s v="Cook"/>
    <s v="County"/>
    <s v=","/>
    <s v=" "/>
    <s v="IL"/>
    <n v="29583.180315141359"/>
    <s v="Cook County, IL"/>
  </r>
  <r>
    <n v="291"/>
    <s v="Sales Associate"/>
    <s v="Apparel"/>
    <d v="2020-07-10T00:00:00"/>
    <d v="2019-07-01T00:00:00"/>
    <d v="2020-06-30T00:00:00"/>
    <n v="52.142857142857146"/>
    <x v="273"/>
    <n v="1824.9"/>
    <n v="16.686200163180054"/>
    <s v="Active"/>
    <s v="FT"/>
    <s v="N/A"/>
    <x v="3"/>
    <s v="Cook"/>
    <s v="County"/>
    <s v=","/>
    <s v=" "/>
    <s v="IL"/>
    <n v="30450.646677787281"/>
    <s v="Cook County, IL"/>
  </r>
  <r>
    <n v="290"/>
    <s v="Sales Associate"/>
    <s v="Apparel"/>
    <d v="2020-07-07T00:00:00"/>
    <d v="2019-07-01T00:00:00"/>
    <d v="2020-06-30T00:00:00"/>
    <n v="52.142857142857146"/>
    <x v="274"/>
    <n v="1824.9"/>
    <n v="16.68618643691638"/>
    <s v="Active"/>
    <s v="FT"/>
    <s v="N/A"/>
    <x v="3"/>
    <s v="Cook"/>
    <s v="County"/>
    <s v=","/>
    <s v=" "/>
    <s v="IL"/>
    <n v="30450.621628728702"/>
    <s v="Cook County, IL"/>
  </r>
  <r>
    <n v="289"/>
    <s v="Sales Associate"/>
    <s v="Apparel"/>
    <d v="2020-07-05T00:00:00"/>
    <d v="2019-07-01T00:00:00"/>
    <d v="2020-06-30T00:00:00"/>
    <n v="52.142857142857146"/>
    <x v="275"/>
    <n v="1824.9"/>
    <n v="16.68557925432971"/>
    <s v="Active"/>
    <s v="FT"/>
    <s v="N/A"/>
    <x v="3"/>
    <s v="Cook"/>
    <s v="County"/>
    <s v=","/>
    <s v=" "/>
    <s v="IL"/>
    <n v="30449.513581226289"/>
    <s v="Cook County, IL"/>
  </r>
  <r>
    <n v="288"/>
    <s v="Sales Associate"/>
    <s v="Apparel"/>
    <d v="2020-07-07T00:00:00"/>
    <d v="2019-07-01T00:00:00"/>
    <d v="2020-06-30T00:00:00"/>
    <n v="52.142857142857146"/>
    <x v="276"/>
    <n v="1877.04"/>
    <n v="16.680809955823293"/>
    <s v="Active"/>
    <s v="FT"/>
    <s v="N/A"/>
    <x v="3"/>
    <s v="Cook"/>
    <s v="County"/>
    <s v=","/>
    <s v=" "/>
    <s v="IL"/>
    <n v="31310.547519478554"/>
    <s v="Cook County, IL"/>
  </r>
  <r>
    <n v="287"/>
    <s v="Sales Associate"/>
    <s v="Apparel"/>
    <d v="2020-07-02T00:00:00"/>
    <d v="2019-07-01T00:00:00"/>
    <d v="2020-06-30T00:00:00"/>
    <n v="52.142857142857146"/>
    <x v="277"/>
    <n v="1877.04"/>
    <n v="16.67920984818111"/>
    <s v="Active"/>
    <s v="FT"/>
    <s v="N/A"/>
    <x v="3"/>
    <s v="Cook"/>
    <s v="County"/>
    <s v=","/>
    <s v=" "/>
    <s v="IL"/>
    <n v="31307.544053429869"/>
    <s v="Cook County, IL"/>
  </r>
  <r>
    <n v="286"/>
    <s v="Sales Associate"/>
    <s v="Apparel"/>
    <d v="2020-07-11T00:00:00"/>
    <d v="2019-07-01T00:00:00"/>
    <d v="2020-06-30T00:00:00"/>
    <n v="52.142857142857146"/>
    <x v="278"/>
    <n v="1981.32"/>
    <n v="16.672886272471565"/>
    <s v="Active"/>
    <s v="FT"/>
    <s v="N/A"/>
    <x v="3"/>
    <s v="Cook"/>
    <s v="County"/>
    <s v=","/>
    <s v=" "/>
    <s v="IL"/>
    <n v="33034.323029373358"/>
    <s v="Cook County, IL"/>
  </r>
  <r>
    <n v="285"/>
    <s v="Sales Associate"/>
    <s v="Apparel"/>
    <d v="2020-07-20T00:00:00"/>
    <d v="2019-07-01T00:00:00"/>
    <d v="2020-06-30T00:00:00"/>
    <n v="52.142857142857146"/>
    <x v="279"/>
    <n v="2085.6"/>
    <n v="16.667434611861417"/>
    <s v="Active"/>
    <s v="FT"/>
    <s v="N/A"/>
    <x v="3"/>
    <s v="Cook"/>
    <s v="County"/>
    <s v=","/>
    <s v=" "/>
    <s v="IL"/>
    <n v="34761.601626498166"/>
    <s v="Cook County, IL"/>
  </r>
  <r>
    <n v="284"/>
    <s v="Sales Associate"/>
    <s v="Apparel"/>
    <d v="2020-07-19T00:00:00"/>
    <d v="2019-07-01T00:00:00"/>
    <d v="2020-06-30T00:00:00"/>
    <n v="52.142857142857146"/>
    <x v="280"/>
    <n v="2085.6"/>
    <n v="16.649034597940464"/>
    <s v="Active"/>
    <s v="FT"/>
    <s v="N/A"/>
    <x v="3"/>
    <s v="Cook"/>
    <s v="County"/>
    <s v=","/>
    <s v=" "/>
    <s v="IL"/>
    <n v="34723.22655746463"/>
    <s v="Cook County, IL"/>
  </r>
  <r>
    <n v="283"/>
    <s v="Sales Associate"/>
    <s v="Apparel"/>
    <d v="2020-07-17T00:00:00"/>
    <d v="2019-07-01T00:00:00"/>
    <d v="2020-06-30T00:00:00"/>
    <n v="52.142857142857146"/>
    <x v="281"/>
    <n v="2085.6"/>
    <n v="16.619998881118882"/>
    <s v="Active"/>
    <s v="FT"/>
    <s v="N/A"/>
    <x v="3"/>
    <s v="Cook"/>
    <s v="County"/>
    <s v=","/>
    <s v=" "/>
    <s v="IL"/>
    <n v="34662.669666461537"/>
    <s v="Cook County, IL"/>
  </r>
  <r>
    <n v="282"/>
    <s v="Sales Associate"/>
    <s v="Apparel"/>
    <d v="2020-06-01T00:00:00"/>
    <d v="2019-07-01T00:00:00"/>
    <d v="2020-06-30T00:00:00"/>
    <n v="52.142857142857146"/>
    <x v="282"/>
    <n v="1616.34"/>
    <n v="16.611405560349361"/>
    <s v="Active"/>
    <s v="FT"/>
    <s v="N/A"/>
    <x v="3"/>
    <s v="Cook"/>
    <s v="County"/>
    <s v=","/>
    <s v=" "/>
    <s v="IL"/>
    <n v="26849.679263415084"/>
    <s v="Cook County, IL"/>
  </r>
  <r>
    <n v="281"/>
    <s v="Sales Associate"/>
    <s v="Apparel"/>
    <d v="2020-06-01T00:00:00"/>
    <d v="2019-07-01T00:00:00"/>
    <d v="2020-06-30T00:00:00"/>
    <n v="52.142857142857146"/>
    <x v="283"/>
    <n v="1668.48"/>
    <n v="16.610342705570293"/>
    <s v="Active"/>
    <s v="FT"/>
    <s v="N/A"/>
    <x v="3"/>
    <s v="Cook"/>
    <s v="County"/>
    <s v=","/>
    <s v=" "/>
    <s v="IL"/>
    <n v="27714.024597389922"/>
    <s v="Cook County, IL"/>
  </r>
  <r>
    <n v="280"/>
    <s v="Sales Associate"/>
    <s v="Apparel"/>
    <d v="2020-06-01T00:00:00"/>
    <d v="2019-07-01T00:00:00"/>
    <d v="2020-06-30T00:00:00"/>
    <n v="52.142857142857146"/>
    <x v="284"/>
    <n v="1720.6200000000001"/>
    <n v="16.61025704532825"/>
    <s v="Active"/>
    <s v="FT"/>
    <s v="N/A"/>
    <x v="3"/>
    <s v="Cook"/>
    <s v="County"/>
    <s v=","/>
    <s v=" "/>
    <s v="IL"/>
    <n v="28579.940477332697"/>
    <s v="Cook County, IL"/>
  </r>
  <r>
    <n v="279"/>
    <s v="Sales Associate"/>
    <s v="Apparel"/>
    <d v="2020-06-01T00:00:00"/>
    <d v="2019-07-01T00:00:00"/>
    <d v="2020-06-30T00:00:00"/>
    <n v="52.142857142857146"/>
    <x v="285"/>
    <n v="1720.6200000000001"/>
    <n v="16.599497930104942"/>
    <s v="Active"/>
    <s v="FT"/>
    <s v="N/A"/>
    <x v="3"/>
    <s v="Cook"/>
    <s v="County"/>
    <s v=","/>
    <s v=" "/>
    <s v="IL"/>
    <n v="28561.428128497166"/>
    <s v="Cook County, IL"/>
  </r>
  <r>
    <n v="278"/>
    <s v="Sales Associate"/>
    <s v="Apparel"/>
    <d v="2020-06-01T00:00:00"/>
    <d v="2019-07-01T00:00:00"/>
    <d v="2020-06-30T00:00:00"/>
    <n v="52.142857142857146"/>
    <x v="286"/>
    <n v="1824.9"/>
    <n v="16.596021832427663"/>
    <s v="Active"/>
    <s v="FT"/>
    <s v="N/A"/>
    <x v="3"/>
    <s v="Cook"/>
    <s v="County"/>
    <s v=","/>
    <s v=" "/>
    <s v="IL"/>
    <n v="30286.080241997242"/>
    <s v="Cook County, IL"/>
  </r>
  <r>
    <n v="277"/>
    <s v="Senior Sales Associate"/>
    <s v="Apparel"/>
    <d v="2017-01-01T00:00:00"/>
    <d v="2019-07-01T00:00:00"/>
    <d v="2020-06-30T00:00:00"/>
    <n v="52.142857142857146"/>
    <x v="287"/>
    <n v="1824.9"/>
    <n v="16.595828768850275"/>
    <s v="Active"/>
    <s v="FT"/>
    <s v="N/A"/>
    <x v="3"/>
    <s v="Cook"/>
    <s v="County"/>
    <s v=","/>
    <s v=" "/>
    <s v="IL"/>
    <n v="30285.727920274869"/>
    <s v="Cook County, IL"/>
  </r>
  <r>
    <n v="276"/>
    <s v="Sales Associate"/>
    <s v="Apparel"/>
    <d v="2020-06-01T00:00:00"/>
    <d v="2019-07-01T00:00:00"/>
    <d v="2020-06-30T00:00:00"/>
    <n v="52.142857142857146"/>
    <x v="288"/>
    <n v="1877.04"/>
    <n v="16.587863332319856"/>
    <s v="Active"/>
    <s v="FT"/>
    <s v="N/A"/>
    <x v="3"/>
    <s v="Cook"/>
    <s v="County"/>
    <s v=","/>
    <s v=" "/>
    <s v="IL"/>
    <n v="31136.082989297662"/>
    <s v="Cook County, IL"/>
  </r>
  <r>
    <n v="275"/>
    <s v="Sales Associate"/>
    <s v="Apparel"/>
    <d v="2020-06-01T00:00:00"/>
    <d v="2019-07-01T00:00:00"/>
    <d v="2020-06-30T00:00:00"/>
    <n v="52.142857142857146"/>
    <x v="289"/>
    <n v="1929.18"/>
    <n v="16.561231112410951"/>
    <s v="Active"/>
    <s v="FT"/>
    <s v="N/A"/>
    <x v="3"/>
    <s v="Cook"/>
    <s v="County"/>
    <s v=","/>
    <s v=" "/>
    <s v="IL"/>
    <n v="31949.59583744096"/>
    <s v="Cook County, IL"/>
  </r>
  <r>
    <n v="274"/>
    <s v="Sales Associate"/>
    <s v="Apparel"/>
    <d v="2020-06-01T00:00:00"/>
    <d v="2019-07-01T00:00:00"/>
    <d v="2020-06-30T00:00:00"/>
    <n v="52.142857142857146"/>
    <x v="290"/>
    <n v="1981.32"/>
    <n v="16.55310763758154"/>
    <s v="Active"/>
    <s v="FT"/>
    <s v="N/A"/>
    <x v="1"/>
    <s v="Suffolk"/>
    <s v="County"/>
    <s v=","/>
    <s v=" "/>
    <s v="MA"/>
    <n v="32797.003224493055"/>
    <s v="Suffolk County, MA"/>
  </r>
  <r>
    <n v="273"/>
    <s v="Sales Associate"/>
    <s v="Apparel"/>
    <d v="2020-06-01T00:00:00"/>
    <d v="2019-07-01T00:00:00"/>
    <d v="2020-06-30T00:00:00"/>
    <n v="52.142857142857146"/>
    <x v="291"/>
    <n v="2085.6"/>
    <n v="16.549044354039658"/>
    <s v="Active"/>
    <s v="FT"/>
    <s v="N/A"/>
    <x v="1"/>
    <s v="Suffolk"/>
    <s v="County"/>
    <s v=","/>
    <s v=" "/>
    <s v="MA"/>
    <n v="34514.686904785107"/>
    <s v="Suffolk County, MA"/>
  </r>
  <r>
    <n v="272"/>
    <s v="Sales Associate"/>
    <s v="Apparel"/>
    <d v="2020-06-01T00:00:00"/>
    <d v="2019-07-01T00:00:00"/>
    <d v="2020-06-30T00:00:00"/>
    <n v="52.142857142857146"/>
    <x v="292"/>
    <n v="2085.6"/>
    <n v="16.547493858163023"/>
    <s v="Active"/>
    <s v="FT"/>
    <s v="N/A"/>
    <x v="1"/>
    <s v="Suffolk"/>
    <s v="County"/>
    <s v=","/>
    <s v=" "/>
    <s v="MA"/>
    <n v="34511.453190584798"/>
    <s v="Suffolk County, MA"/>
  </r>
  <r>
    <n v="271"/>
    <s v="Sales Associate"/>
    <s v="Apparel"/>
    <d v="2020-06-01T00:00:00"/>
    <d v="2019-07-01T00:00:00"/>
    <d v="2020-06-30T00:00:00"/>
    <n v="52.142857142857146"/>
    <x v="293"/>
    <n v="2085.6"/>
    <n v="16.545956109925292"/>
    <s v="Active"/>
    <s v="FT"/>
    <s v="N/A"/>
    <x v="1"/>
    <s v="Suffolk"/>
    <s v="County"/>
    <s v=","/>
    <s v=" "/>
    <s v="MA"/>
    <n v="34508.246062860191"/>
    <s v="Suffolk County, MA"/>
  </r>
  <r>
    <n v="270"/>
    <s v="Sales Associate"/>
    <s v="Apparel"/>
    <d v="2020-06-01T00:00:00"/>
    <d v="2019-07-01T00:00:00"/>
    <d v="2020-06-30T00:00:00"/>
    <n v="52.142857142857146"/>
    <x v="294"/>
    <n v="2085.6"/>
    <n v="16.542201295783535"/>
    <s v="Active"/>
    <s v="FT"/>
    <s v="N/A"/>
    <x v="1"/>
    <s v="Suffolk"/>
    <s v="County"/>
    <s v=","/>
    <s v=" "/>
    <s v="MA"/>
    <n v="34500.415022486137"/>
    <s v="Suffolk County, MA"/>
  </r>
  <r>
    <n v="269"/>
    <s v="Sales Associate"/>
    <s v="Apparel"/>
    <d v="2020-07-01T00:00:00"/>
    <d v="2019-07-01T00:00:00"/>
    <d v="2020-06-30T00:00:00"/>
    <n v="52.142857142857146"/>
    <x v="295"/>
    <n v="1929.18"/>
    <n v="16.518752376874527"/>
    <s v="Active"/>
    <s v="FT"/>
    <s v="N/A"/>
    <x v="4"/>
    <s v="Davidson"/>
    <s v="County"/>
    <s v=","/>
    <s v=" "/>
    <s v="TN"/>
    <n v="31867.646710418801"/>
    <s v="Davidson County, TN"/>
  </r>
  <r>
    <n v="268"/>
    <s v="Sales Associate"/>
    <s v="Apparel"/>
    <d v="2020-07-01T00:00:00"/>
    <d v="2019-07-01T00:00:00"/>
    <d v="2020-06-30T00:00:00"/>
    <n v="52.142857142857146"/>
    <x v="296"/>
    <n v="1929.18"/>
    <n v="16.515369510320088"/>
    <s v="Active"/>
    <s v="FT"/>
    <s v="N/A"/>
    <x v="4"/>
    <s v="Davidson"/>
    <s v="County"/>
    <s v=","/>
    <s v=" "/>
    <s v="TN"/>
    <n v="31861.12055191931"/>
    <s v="Davidson County, TN"/>
  </r>
  <r>
    <n v="35"/>
    <s v="Sales Associate"/>
    <s v="Apparel"/>
    <d v="2020-06-01T00:00:00"/>
    <d v="2019-07-01T00:00:00"/>
    <d v="2020-06-30T00:00:00"/>
    <n v="52.142857142857146"/>
    <x v="297"/>
    <n v="2085.6"/>
    <n v="16.5"/>
    <s v="Active"/>
    <s v="FT"/>
    <s v="N/A"/>
    <x v="5"/>
    <s v="Comanche"/>
    <s v="County"/>
    <s v=","/>
    <s v=" "/>
    <s v="OK"/>
    <n v="34412.400000000001"/>
    <s v="Comanche County, OK"/>
  </r>
  <r>
    <n v="28"/>
    <s v="Sales Associate"/>
    <s v="Apparel"/>
    <d v="2015-01-01T00:00:00"/>
    <d v="2019-07-01T00:00:00"/>
    <d v="2020-06-30T00:00:00"/>
    <n v="52.142857142857146"/>
    <x v="297"/>
    <n v="2085.6"/>
    <n v="16.5"/>
    <s v="Active"/>
    <s v="FT"/>
    <s v="N/A"/>
    <x v="2"/>
    <s v="Dallas"/>
    <s v="County"/>
    <s v=","/>
    <s v=" "/>
    <s v="TX"/>
    <n v="34412.400000000001"/>
    <s v="Dallas County, TX"/>
  </r>
  <r>
    <n v="31"/>
    <s v="Sales Associate"/>
    <s v="Apparel"/>
    <d v="2020-07-01T00:00:00"/>
    <d v="2019-07-01T00:00:00"/>
    <d v="2020-06-30T00:00:00"/>
    <n v="52.142857142857146"/>
    <x v="298"/>
    <n v="1929.18"/>
    <n v="16.5"/>
    <s v="Active"/>
    <s v="FT"/>
    <s v="N/A"/>
    <x v="2"/>
    <s v="Dallas"/>
    <s v="County"/>
    <s v=","/>
    <s v=" "/>
    <s v="TX"/>
    <n v="31831.47"/>
    <s v="Dallas County, TX"/>
  </r>
  <r>
    <n v="32"/>
    <s v="Sales Associate"/>
    <s v="Apparel"/>
    <d v="2020-07-01T00:00:00"/>
    <d v="2019-07-01T00:00:00"/>
    <d v="2020-06-30T00:00:00"/>
    <n v="52.142857142857146"/>
    <x v="298"/>
    <n v="1929.18"/>
    <n v="16.5"/>
    <s v="Active"/>
    <s v="FT"/>
    <s v="N/A"/>
    <x v="2"/>
    <s v="Dallas"/>
    <s v="County"/>
    <s v=","/>
    <s v=" "/>
    <s v="TX"/>
    <n v="31831.47"/>
    <s v="Dallas County, TX"/>
  </r>
  <r>
    <n v="33"/>
    <s v="Sales Associate"/>
    <s v="Apparel"/>
    <d v="2020-07-01T00:00:00"/>
    <d v="2019-07-01T00:00:00"/>
    <d v="2020-06-30T00:00:00"/>
    <n v="52.142857142857146"/>
    <x v="298"/>
    <n v="1929.18"/>
    <n v="16.5"/>
    <s v="Active"/>
    <s v="FT"/>
    <s v="N/A"/>
    <x v="2"/>
    <s v="Dallas"/>
    <s v="County"/>
    <s v=","/>
    <s v=" "/>
    <s v="TX"/>
    <n v="31831.47"/>
    <s v="Dallas County, TX"/>
  </r>
  <r>
    <n v="267"/>
    <s v="Sales Associate"/>
    <s v="Apparel"/>
    <d v="2020-07-01T00:00:00"/>
    <d v="2019-07-01T00:00:00"/>
    <d v="2020-06-30T00:00:00"/>
    <n v="52.142857142857146"/>
    <x v="299"/>
    <n v="1929.18"/>
    <n v="16.477168657272138"/>
    <s v="Active"/>
    <s v="FT"/>
    <s v="N/A"/>
    <x v="4"/>
    <s v="Davidson"/>
    <s v="County"/>
    <s v=","/>
    <s v=" "/>
    <s v="TN"/>
    <n v="31787.424230236265"/>
    <s v="Davidson County, TN"/>
  </r>
  <r>
    <n v="266"/>
    <s v="Sales Associate"/>
    <s v="Apparel"/>
    <d v="2020-07-01T00:00:00"/>
    <d v="2019-07-01T00:00:00"/>
    <d v="2020-06-30T00:00:00"/>
    <n v="52.142857142857146"/>
    <x v="300"/>
    <n v="1929.18"/>
    <n v="16.470280791225431"/>
    <s v="Active"/>
    <s v="FT"/>
    <s v="N/A"/>
    <x v="4"/>
    <s v="Davidson"/>
    <s v="County"/>
    <s v=","/>
    <s v=" "/>
    <s v="TN"/>
    <n v="31774.136296816279"/>
    <s v="Davidson County, TN"/>
  </r>
  <r>
    <n v="265"/>
    <s v="Sales Associate"/>
    <s v="Apparel"/>
    <d v="2015-01-01T00:00:00"/>
    <d v="2019-07-01T00:00:00"/>
    <d v="2020-06-30T00:00:00"/>
    <n v="52.142857142857146"/>
    <x v="301"/>
    <n v="2085.6"/>
    <n v="16.460696569826936"/>
    <s v="Active"/>
    <s v="FT"/>
    <s v="N/A"/>
    <x v="4"/>
    <s v="Davidson"/>
    <s v="County"/>
    <s v=","/>
    <s v=" "/>
    <s v="TN"/>
    <n v="34330.428766031058"/>
    <s v="Davidson County, TN"/>
  </r>
  <r>
    <n v="264"/>
    <s v="Sales Associate"/>
    <s v="Apparel"/>
    <d v="2018-01-01T00:00:00"/>
    <d v="2019-07-01T00:00:00"/>
    <d v="2020-06-30T00:00:00"/>
    <n v="52.142857142857146"/>
    <x v="302"/>
    <n v="2085.6"/>
    <n v="16.433208920341951"/>
    <s v="Active"/>
    <s v="FT"/>
    <s v="N/A"/>
    <x v="4"/>
    <s v="Davidson"/>
    <s v="County"/>
    <s v=","/>
    <s v=" "/>
    <s v="TN"/>
    <n v="34273.100524265174"/>
    <s v="Davidson County, TN"/>
  </r>
  <r>
    <n v="263"/>
    <s v="Sales Associate"/>
    <s v="Apparel"/>
    <d v="2015-01-01T00:00:00"/>
    <d v="2019-07-01T00:00:00"/>
    <d v="2020-06-30T00:00:00"/>
    <n v="52.142857142857146"/>
    <x v="303"/>
    <n v="2085.6"/>
    <n v="16.423714191759622"/>
    <s v="Active"/>
    <s v="FT"/>
    <s v="N/A"/>
    <x v="4"/>
    <s v="Davidson"/>
    <s v="County"/>
    <s v=","/>
    <s v=" "/>
    <s v="TN"/>
    <n v="34253.298318333866"/>
    <s v="Davidson County, TN"/>
  </r>
  <r>
    <n v="262"/>
    <s v="Sales Associate"/>
    <s v="Apparel"/>
    <d v="2018-01-01T00:00:00"/>
    <d v="2019-07-01T00:00:00"/>
    <d v="2020-06-30T00:00:00"/>
    <n v="52.142857142857146"/>
    <x v="304"/>
    <n v="2085.6"/>
    <n v="16.422096098104795"/>
    <s v="Active"/>
    <s v="FT"/>
    <s v="N/A"/>
    <x v="4"/>
    <s v="Davidson"/>
    <s v="County"/>
    <s v=","/>
    <s v=" "/>
    <s v="TN"/>
    <n v="34249.92362220736"/>
    <s v="Davidson County, TN"/>
  </r>
  <r>
    <n v="261"/>
    <s v="Sales Associate"/>
    <s v="Apparel"/>
    <d v="2015-01-01T00:00:00"/>
    <d v="2019-07-01T00:00:00"/>
    <d v="2020-06-30T00:00:00"/>
    <n v="52.142857142857146"/>
    <x v="305"/>
    <n v="2085.6"/>
    <n v="16.414400801579788"/>
    <s v="Active"/>
    <s v="FT"/>
    <s v="N/A"/>
    <x v="4"/>
    <s v="Davidson"/>
    <s v="County"/>
    <s v=","/>
    <s v=" "/>
    <s v="TN"/>
    <n v="34233.874311774802"/>
    <s v="Davidson County, TN"/>
  </r>
  <r>
    <n v="260"/>
    <s v="Sales Associate"/>
    <s v="Apparel"/>
    <d v="2018-01-01T00:00:00"/>
    <d v="2019-07-01T00:00:00"/>
    <d v="2020-06-30T00:00:00"/>
    <n v="52.142857142857146"/>
    <x v="306"/>
    <n v="2085.6"/>
    <n v="16.398420581961322"/>
    <s v="Active"/>
    <s v="FT"/>
    <s v="N/A"/>
    <x v="4"/>
    <s v="Davidson"/>
    <s v="County"/>
    <s v=","/>
    <s v=" "/>
    <s v="TN"/>
    <n v="34200.545965738529"/>
    <s v="Davidson County, TN"/>
  </r>
  <r>
    <n v="259"/>
    <s v="Sales Associate"/>
    <s v="Apparel"/>
    <d v="2015-01-01T00:00:00"/>
    <d v="2019-07-01T00:00:00"/>
    <d v="2020-06-30T00:00:00"/>
    <n v="52.142857142857146"/>
    <x v="307"/>
    <n v="2085.6"/>
    <n v="16.396662620294137"/>
    <s v="Active"/>
    <s v="FT"/>
    <s v="N/A"/>
    <x v="4"/>
    <s v="Davidson"/>
    <s v="County"/>
    <s v=","/>
    <s v=" "/>
    <s v="TN"/>
    <n v="34196.879560885449"/>
    <s v="Davidson County, TN"/>
  </r>
  <r>
    <n v="258"/>
    <s v="Sales Associate"/>
    <s v="Apparel"/>
    <d v="2020-07-15T00:00:00"/>
    <d v="2019-07-01T00:00:00"/>
    <d v="2020-06-30T00:00:00"/>
    <n v="52.142857142857146"/>
    <x v="308"/>
    <n v="1564.2"/>
    <n v="16.39449789967713"/>
    <s v="Active"/>
    <s v="FT"/>
    <s v="N/A"/>
    <x v="3"/>
    <s v="Cook"/>
    <s v="County"/>
    <s v=","/>
    <s v=" "/>
    <s v="IL"/>
    <n v="25644.273614674967"/>
    <s v="Cook County, IL"/>
  </r>
  <r>
    <n v="257"/>
    <s v="Sales Associate"/>
    <s v="Apparel"/>
    <d v="2020-07-14T00:00:00"/>
    <d v="2019-07-01T00:00:00"/>
    <d v="2020-06-30T00:00:00"/>
    <n v="52.142857142857146"/>
    <x v="309"/>
    <n v="2085.6"/>
    <n v="16.392045129752443"/>
    <s v="Active"/>
    <s v="FT"/>
    <s v="N/A"/>
    <x v="3"/>
    <s v="Cook"/>
    <s v="County"/>
    <s v=","/>
    <s v=" "/>
    <s v="IL"/>
    <n v="34187.249322611693"/>
    <s v="Cook County, IL"/>
  </r>
  <r>
    <n v="256"/>
    <s v="Sales Associate"/>
    <s v="Apparel"/>
    <d v="2020-07-13T00:00:00"/>
    <d v="2019-07-01T00:00:00"/>
    <d v="2020-06-30T00:00:00"/>
    <n v="52.142857142857146"/>
    <x v="310"/>
    <n v="2085.6"/>
    <n v="16.383691188778112"/>
    <s v="Active"/>
    <s v="FT"/>
    <s v="N/A"/>
    <x v="3"/>
    <s v="Cook"/>
    <s v="County"/>
    <s v=","/>
    <s v=" "/>
    <s v="IL"/>
    <n v="34169.826343315632"/>
    <s v="Cook County, IL"/>
  </r>
  <r>
    <n v="255"/>
    <s v="Sales Associate"/>
    <s v="Apparel"/>
    <d v="2020-07-12T00:00:00"/>
    <d v="2019-07-01T00:00:00"/>
    <d v="2020-06-30T00:00:00"/>
    <n v="52.142857142857146"/>
    <x v="311"/>
    <n v="2085.6"/>
    <n v="16.375433914717892"/>
    <s v="Active"/>
    <s v="FT"/>
    <s v="N/A"/>
    <x v="3"/>
    <s v="Cook"/>
    <s v="County"/>
    <s v=","/>
    <s v=" "/>
    <s v="IL"/>
    <n v="34152.604972535635"/>
    <s v="Cook County, IL"/>
  </r>
  <r>
    <n v="254"/>
    <s v="Sales Associate"/>
    <s v="Apparel"/>
    <d v="2020-07-06T00:00:00"/>
    <d v="2019-07-01T00:00:00"/>
    <d v="2020-06-30T00:00:00"/>
    <n v="52.142857142857146"/>
    <x v="312"/>
    <n v="2085.6"/>
    <n v="16.374085817817772"/>
    <s v="Active"/>
    <s v="FT"/>
    <s v="N/A"/>
    <x v="3"/>
    <s v="Cook"/>
    <s v="County"/>
    <s v=","/>
    <s v=" "/>
    <s v="IL"/>
    <n v="34149.793381640746"/>
    <s v="Cook County, IL"/>
  </r>
  <r>
    <n v="253"/>
    <s v="Sales Associate"/>
    <s v="Apparel"/>
    <d v="2020-07-22T00:00:00"/>
    <d v="2019-07-01T00:00:00"/>
    <d v="2020-06-30T00:00:00"/>
    <n v="52.142857142857146"/>
    <x v="313"/>
    <n v="2085.6"/>
    <n v="16.369178193092118"/>
    <s v="Active"/>
    <s v="FT"/>
    <s v="N/A"/>
    <x v="3"/>
    <s v="Cook"/>
    <s v="County"/>
    <s v=","/>
    <s v=" "/>
    <s v="IL"/>
    <n v="34139.558039512922"/>
    <s v="Cook County, IL"/>
  </r>
  <r>
    <n v="252"/>
    <s v="Sales Associate"/>
    <s v="Apparel"/>
    <d v="2020-07-16T00:00:00"/>
    <d v="2019-07-01T00:00:00"/>
    <d v="2020-06-30T00:00:00"/>
    <n v="52.142857142857146"/>
    <x v="314"/>
    <n v="2085.6"/>
    <n v="16.369079063383314"/>
    <s v="Active"/>
    <s v="FT"/>
    <s v="N/A"/>
    <x v="3"/>
    <s v="Cook"/>
    <s v="County"/>
    <s v=","/>
    <s v=" "/>
    <s v="IL"/>
    <n v="34139.351294592241"/>
    <s v="Cook County, IL"/>
  </r>
  <r>
    <n v="251"/>
    <s v="Senior Sales Associate"/>
    <s v="Apparel"/>
    <d v="2014-01-01T00:00:00"/>
    <d v="2019-07-01T00:00:00"/>
    <d v="2020-06-30T00:00:00"/>
    <n v="52.142857142857146"/>
    <x v="315"/>
    <n v="2085.6"/>
    <n v="16.367047408024629"/>
    <s v="Active"/>
    <s v="FT"/>
    <s v="N/A"/>
    <x v="3"/>
    <s v="Cook"/>
    <s v="County"/>
    <s v=","/>
    <s v=" "/>
    <s v="IL"/>
    <n v="34135.114074176163"/>
    <s v="Cook County, IL"/>
  </r>
  <r>
    <n v="250"/>
    <s v="Senior Sales Associate"/>
    <s v="Apparel"/>
    <d v="2020-01-01T00:00:00"/>
    <d v="2019-07-01T00:00:00"/>
    <d v="2020-06-30T00:00:00"/>
    <n v="52.142857142857146"/>
    <x v="316"/>
    <n v="2085.6"/>
    <n v="16.361438885085349"/>
    <s v="Active"/>
    <s v="FT"/>
    <s v="N/A"/>
    <x v="3"/>
    <s v="Cook"/>
    <s v="County"/>
    <s v=","/>
    <s v=" "/>
    <s v="IL"/>
    <n v="34123.416938734001"/>
    <s v="Cook County, IL"/>
  </r>
  <r>
    <n v="249"/>
    <s v="Sales Associate"/>
    <s v="Apparel"/>
    <d v="2020-07-21T00:00:00"/>
    <d v="2019-07-01T00:00:00"/>
    <d v="2020-06-30T00:00:00"/>
    <n v="52.142857142857146"/>
    <x v="317"/>
    <n v="1668.48"/>
    <n v="16.326373498260534"/>
    <s v="Active"/>
    <s v="FT"/>
    <s v="N/A"/>
    <x v="3"/>
    <s v="Cook"/>
    <s v="County"/>
    <s v=","/>
    <s v=" "/>
    <s v="IL"/>
    <n v="27240.227654377737"/>
    <s v="Cook County, IL"/>
  </r>
  <r>
    <n v="248"/>
    <s v="Sales Associate"/>
    <s v="Apparel"/>
    <d v="2020-07-08T00:00:00"/>
    <d v="2019-07-01T00:00:00"/>
    <d v="2020-06-30T00:00:00"/>
    <n v="52.142857142857146"/>
    <x v="318"/>
    <n v="1668.48"/>
    <n v="16.319848961807974"/>
    <s v="Active"/>
    <s v="FT"/>
    <s v="N/A"/>
    <x v="3"/>
    <s v="Cook"/>
    <s v="County"/>
    <s v=","/>
    <s v=" "/>
    <s v="IL"/>
    <n v="27229.34159579737"/>
    <s v="Cook County, IL"/>
  </r>
  <r>
    <n v="247"/>
    <s v="Sales Associate"/>
    <s v="Apparel"/>
    <d v="2020-07-18T00:00:00"/>
    <d v="2019-07-01T00:00:00"/>
    <d v="2020-06-30T00:00:00"/>
    <n v="52.142857142857146"/>
    <x v="319"/>
    <n v="1720.6200000000001"/>
    <n v="16.313717032061842"/>
    <s v="Active"/>
    <s v="FT"/>
    <s v="N/A"/>
    <x v="3"/>
    <s v="Cook"/>
    <s v="County"/>
    <s v=","/>
    <s v=" "/>
    <s v="IL"/>
    <n v="28069.707799706248"/>
    <s v="Cook County, IL"/>
  </r>
  <r>
    <n v="246"/>
    <s v="Sales Associate"/>
    <s v="Apparel"/>
    <d v="2020-07-09T00:00:00"/>
    <d v="2019-07-01T00:00:00"/>
    <d v="2020-06-30T00:00:00"/>
    <n v="52.142857142857146"/>
    <x v="320"/>
    <n v="1772.76"/>
    <n v="16.310110454748788"/>
    <s v="Active"/>
    <s v="FT"/>
    <s v="N/A"/>
    <x v="3"/>
    <s v="Cook"/>
    <s v="County"/>
    <s v=","/>
    <s v=" "/>
    <s v="IL"/>
    <n v="28913.911409760462"/>
    <s v="Cook County, IL"/>
  </r>
  <r>
    <n v="245"/>
    <s v="Sales Associate"/>
    <s v="Apparel"/>
    <d v="2020-07-04T00:00:00"/>
    <d v="2019-07-01T00:00:00"/>
    <d v="2020-06-30T00:00:00"/>
    <n v="52.142857142857146"/>
    <x v="321"/>
    <n v="1772.76"/>
    <n v="16.30054520819909"/>
    <s v="Active"/>
    <s v="FT"/>
    <s v="N/A"/>
    <x v="3"/>
    <s v="Cook"/>
    <s v="County"/>
    <s v=","/>
    <s v=" "/>
    <s v="IL"/>
    <n v="28896.954523287019"/>
    <s v="Cook County, IL"/>
  </r>
  <r>
    <n v="244"/>
    <s v="Sales Associate"/>
    <s v="Apparel"/>
    <d v="2020-07-10T00:00:00"/>
    <d v="2019-07-01T00:00:00"/>
    <d v="2020-06-30T00:00:00"/>
    <n v="52.142857142857146"/>
    <x v="322"/>
    <n v="1824.9"/>
    <n v="16.291846364614571"/>
    <s v="Active"/>
    <s v="FT"/>
    <s v="N/A"/>
    <x v="3"/>
    <s v="Cook"/>
    <s v="County"/>
    <s v=","/>
    <s v=" "/>
    <s v="IL"/>
    <n v="29730.990430785132"/>
    <s v="Cook County, IL"/>
  </r>
  <r>
    <n v="243"/>
    <s v="Sales Associate"/>
    <s v="Apparel"/>
    <d v="2020-07-07T00:00:00"/>
    <d v="2019-07-01T00:00:00"/>
    <d v="2020-06-30T00:00:00"/>
    <n v="52.142857142857146"/>
    <x v="323"/>
    <n v="1824.9"/>
    <n v="16.26803219490013"/>
    <s v="Active"/>
    <s v="FT"/>
    <s v="N/A"/>
    <x v="3"/>
    <s v="Cook"/>
    <s v="County"/>
    <s v=","/>
    <s v=" "/>
    <s v="IL"/>
    <n v="29687.531952473248"/>
    <s v="Cook County, IL"/>
  </r>
  <r>
    <n v="242"/>
    <s v="Sales Associate"/>
    <s v="Apparel"/>
    <d v="2020-07-05T00:00:00"/>
    <d v="2019-07-01T00:00:00"/>
    <d v="2020-06-30T00:00:00"/>
    <n v="52.142857142857146"/>
    <x v="324"/>
    <n v="1824.9"/>
    <n v="16.267517325232955"/>
    <s v="Active"/>
    <s v="FT"/>
    <s v="N/A"/>
    <x v="3"/>
    <s v="Cook"/>
    <s v="County"/>
    <s v=","/>
    <s v=" "/>
    <s v="IL"/>
    <n v="29686.592366817622"/>
    <s v="Cook County, IL"/>
  </r>
  <r>
    <n v="241"/>
    <s v="Sales Associate"/>
    <s v="Apparel"/>
    <d v="2020-07-07T00:00:00"/>
    <d v="2019-07-01T00:00:00"/>
    <d v="2020-06-30T00:00:00"/>
    <n v="52.142857142857146"/>
    <x v="325"/>
    <n v="1877.04"/>
    <n v="16.251863803480195"/>
    <s v="Active"/>
    <s v="FT"/>
    <s v="N/A"/>
    <x v="3"/>
    <s v="Cook"/>
    <s v="County"/>
    <s v=","/>
    <s v=" "/>
    <s v="IL"/>
    <n v="30505.398433684462"/>
    <s v="Cook County, IL"/>
  </r>
  <r>
    <n v="240"/>
    <s v="Sales Associate"/>
    <s v="Apparel"/>
    <d v="2020-07-02T00:00:00"/>
    <d v="2019-07-01T00:00:00"/>
    <d v="2020-06-30T00:00:00"/>
    <n v="52.142857142857146"/>
    <x v="326"/>
    <n v="1877.04"/>
    <n v="16.249943783772217"/>
    <s v="Active"/>
    <s v="FT"/>
    <s v="N/A"/>
    <x v="3"/>
    <s v="Cook"/>
    <s v="County"/>
    <s v=","/>
    <s v=" "/>
    <s v="IL"/>
    <n v="30501.7944798918"/>
    <s v="Cook County, IL"/>
  </r>
  <r>
    <n v="239"/>
    <s v="Sales Associate"/>
    <s v="Apparel"/>
    <d v="2020-07-11T00:00:00"/>
    <d v="2019-07-01T00:00:00"/>
    <d v="2020-06-30T00:00:00"/>
    <n v="52.142857142857146"/>
    <x v="327"/>
    <n v="1981.32"/>
    <n v="16.229475161721858"/>
    <s v="Active"/>
    <s v="FT"/>
    <s v="N/A"/>
    <x v="3"/>
    <s v="Cook"/>
    <s v="County"/>
    <s v=","/>
    <s v=" "/>
    <s v="IL"/>
    <n v="32155.78372742275"/>
    <s v="Cook County, IL"/>
  </r>
  <r>
    <n v="238"/>
    <s v="Sales Associate"/>
    <s v="Apparel"/>
    <d v="2020-07-20T00:00:00"/>
    <d v="2019-07-01T00:00:00"/>
    <d v="2020-06-30T00:00:00"/>
    <n v="52.142857142857146"/>
    <x v="328"/>
    <n v="2085.6"/>
    <n v="16.22176070585245"/>
    <s v="Active"/>
    <s v="FT"/>
    <s v="N/A"/>
    <x v="3"/>
    <s v="Cook"/>
    <s v="County"/>
    <s v=","/>
    <s v=" "/>
    <s v="IL"/>
    <n v="33832.104128125866"/>
    <s v="Cook County, IL"/>
  </r>
  <r>
    <n v="237"/>
    <s v="Sales Associate"/>
    <s v="Apparel"/>
    <d v="2020-07-19T00:00:00"/>
    <d v="2019-07-01T00:00:00"/>
    <d v="2020-06-30T00:00:00"/>
    <n v="52.142857142857146"/>
    <x v="329"/>
    <n v="2085.6"/>
    <n v="16.213180348346057"/>
    <s v="Active"/>
    <s v="FT"/>
    <s v="N/A"/>
    <x v="3"/>
    <s v="Cook"/>
    <s v="County"/>
    <s v=","/>
    <s v=" "/>
    <s v="IL"/>
    <n v="33814.208934510534"/>
    <s v="Cook County, IL"/>
  </r>
  <r>
    <n v="236"/>
    <s v="Sales Associate"/>
    <s v="Apparel"/>
    <d v="2020-07-17T00:00:00"/>
    <d v="2019-07-01T00:00:00"/>
    <d v="2020-06-30T00:00:00"/>
    <n v="52.142857142857146"/>
    <x v="330"/>
    <n v="2085.6"/>
    <n v="16.205529366535227"/>
    <s v="Active"/>
    <s v="FT"/>
    <s v="N/A"/>
    <x v="3"/>
    <s v="Cook"/>
    <s v="County"/>
    <s v=","/>
    <s v=" "/>
    <s v="IL"/>
    <n v="33798.252046845868"/>
    <s v="Cook County, IL"/>
  </r>
  <r>
    <n v="235"/>
    <s v="Sales Associate"/>
    <s v="Apparel"/>
    <d v="2020-06-01T00:00:00"/>
    <d v="2019-07-01T00:00:00"/>
    <d v="2020-06-30T00:00:00"/>
    <n v="52.142857142857146"/>
    <x v="331"/>
    <n v="1616.34"/>
    <n v="16.201256022005122"/>
    <s v="Active"/>
    <s v="FT"/>
    <s v="N/A"/>
    <x v="3"/>
    <s v="Cook"/>
    <s v="County"/>
    <s v=","/>
    <s v=" "/>
    <s v="IL"/>
    <n v="26186.738158607757"/>
    <s v="Cook County, IL"/>
  </r>
  <r>
    <n v="234"/>
    <s v="Sales Associate"/>
    <s v="Apparel"/>
    <d v="2020-06-01T00:00:00"/>
    <d v="2019-07-01T00:00:00"/>
    <d v="2020-06-30T00:00:00"/>
    <n v="52.142857142857146"/>
    <x v="332"/>
    <n v="1668.48"/>
    <n v="16.195875844567801"/>
    <s v="Active"/>
    <s v="FT"/>
    <s v="N/A"/>
    <x v="3"/>
    <s v="Cook"/>
    <s v="County"/>
    <s v=","/>
    <s v=" "/>
    <s v="IL"/>
    <n v="27022.494929144486"/>
    <s v="Cook County, IL"/>
  </r>
  <r>
    <n v="233"/>
    <s v="Sales Associate"/>
    <s v="Apparel"/>
    <d v="2020-06-01T00:00:00"/>
    <d v="2019-07-01T00:00:00"/>
    <d v="2020-06-30T00:00:00"/>
    <n v="52.142857142857146"/>
    <x v="333"/>
    <n v="1720.6200000000001"/>
    <n v="16.193153149061235"/>
    <s v="Active"/>
    <s v="FT"/>
    <s v="N/A"/>
    <x v="3"/>
    <s v="Cook"/>
    <s v="County"/>
    <s v=","/>
    <s v=" "/>
    <s v="IL"/>
    <n v="27862.263171337745"/>
    <s v="Cook County, IL"/>
  </r>
  <r>
    <n v="232"/>
    <s v="Sales Associate"/>
    <s v="Apparel"/>
    <d v="2020-06-01T00:00:00"/>
    <d v="2019-07-01T00:00:00"/>
    <d v="2020-06-30T00:00:00"/>
    <n v="52.142857142857146"/>
    <x v="334"/>
    <n v="1720.6200000000001"/>
    <n v="16.166204589057998"/>
    <s v="Active"/>
    <s v="FT"/>
    <s v="N/A"/>
    <x v="1"/>
    <s v="Suffolk"/>
    <s v="County"/>
    <s v=","/>
    <s v=" "/>
    <s v="MA"/>
    <n v="27815.894940024973"/>
    <s v="Suffolk County, MA"/>
  </r>
  <r>
    <n v="231"/>
    <s v="Sales Associate"/>
    <s v="Apparel"/>
    <d v="2020-06-01T00:00:00"/>
    <d v="2019-07-01T00:00:00"/>
    <d v="2020-06-30T00:00:00"/>
    <n v="52.142857142857146"/>
    <x v="335"/>
    <n v="1824.9"/>
    <n v="16.164854787114216"/>
    <s v="Active"/>
    <s v="FT"/>
    <s v="N/A"/>
    <x v="1"/>
    <s v="Suffolk"/>
    <s v="County"/>
    <s v=","/>
    <s v=" "/>
    <s v="MA"/>
    <n v="29499.243501004734"/>
    <s v="Suffolk County, MA"/>
  </r>
  <r>
    <n v="230"/>
    <s v="Senior Sales Associate"/>
    <s v="Apparel"/>
    <d v="2017-01-01T00:00:00"/>
    <d v="2019-07-01T00:00:00"/>
    <d v="2020-06-30T00:00:00"/>
    <n v="52.142857142857146"/>
    <x v="336"/>
    <n v="1824.9"/>
    <n v="16.164840397433586"/>
    <s v="Active"/>
    <s v="FT"/>
    <s v="N/A"/>
    <x v="1"/>
    <s v="Suffolk"/>
    <s v="County"/>
    <s v=","/>
    <s v=" "/>
    <s v="MA"/>
    <n v="29499.217241276554"/>
    <s v="Suffolk County, MA"/>
  </r>
  <r>
    <n v="229"/>
    <s v="Sales Associate"/>
    <s v="Apparel"/>
    <d v="2020-06-01T00:00:00"/>
    <d v="2019-07-01T00:00:00"/>
    <d v="2020-06-30T00:00:00"/>
    <n v="52.142857142857146"/>
    <x v="337"/>
    <n v="1877.04"/>
    <n v="16.164245464477951"/>
    <s v="Active"/>
    <s v="FT"/>
    <s v="N/A"/>
    <x v="1"/>
    <s v="Suffolk"/>
    <s v="County"/>
    <s v=","/>
    <s v=" "/>
    <s v="MA"/>
    <n v="30340.935306643692"/>
    <s v="Suffolk County, MA"/>
  </r>
  <r>
    <n v="228"/>
    <s v="Sales Associate"/>
    <s v="Apparel"/>
    <d v="2020-06-01T00:00:00"/>
    <d v="2019-07-01T00:00:00"/>
    <d v="2020-06-30T00:00:00"/>
    <n v="52.142857142857146"/>
    <x v="338"/>
    <n v="1929.18"/>
    <n v="16.157483432959552"/>
    <s v="Active"/>
    <s v="FT"/>
    <s v="N/A"/>
    <x v="1"/>
    <s v="Suffolk"/>
    <s v="County"/>
    <s v=","/>
    <s v=" "/>
    <s v="MA"/>
    <n v="31170.693889196908"/>
    <s v="Suffolk County, MA"/>
  </r>
  <r>
    <n v="227"/>
    <s v="Sales Associate"/>
    <s v="Apparel"/>
    <d v="2020-06-01T00:00:00"/>
    <d v="2019-07-01T00:00:00"/>
    <d v="2020-06-30T00:00:00"/>
    <n v="52.142857142857146"/>
    <x v="339"/>
    <n v="1981.32"/>
    <n v="16.154786729049537"/>
    <s v="Active"/>
    <s v="FT"/>
    <s v="N/A"/>
    <x v="4"/>
    <s v="Davidson"/>
    <s v="County"/>
    <s v=","/>
    <s v=" "/>
    <s v="TN"/>
    <n v="32007.802042000429"/>
    <s v="Davidson County, TN"/>
  </r>
  <r>
    <n v="226"/>
    <s v="Sales Associate"/>
    <s v="Apparel"/>
    <d v="2020-06-01T00:00:00"/>
    <d v="2019-07-01T00:00:00"/>
    <d v="2020-06-30T00:00:00"/>
    <n v="52.142857142857146"/>
    <x v="340"/>
    <n v="2085.6"/>
    <n v="16.145191970732647"/>
    <s v="Active"/>
    <s v="FT"/>
    <s v="N/A"/>
    <x v="4"/>
    <s v="Davidson"/>
    <s v="County"/>
    <s v=","/>
    <s v=" "/>
    <s v="TN"/>
    <n v="33672.412374160005"/>
    <s v="Davidson County, TN"/>
  </r>
  <r>
    <n v="225"/>
    <s v="Sales Associate"/>
    <s v="Apparel"/>
    <d v="2020-06-01T00:00:00"/>
    <d v="2019-07-01T00:00:00"/>
    <d v="2020-06-30T00:00:00"/>
    <n v="52.142857142857146"/>
    <x v="341"/>
    <n v="2085.6"/>
    <n v="16.135889069054095"/>
    <s v="Active"/>
    <s v="FT"/>
    <s v="N/A"/>
    <x v="4"/>
    <s v="Davidson"/>
    <s v="County"/>
    <s v=","/>
    <s v=" "/>
    <s v="TN"/>
    <n v="33653.010242419216"/>
    <s v="Davidson County, TN"/>
  </r>
  <r>
    <n v="224"/>
    <s v="Sales Associate"/>
    <s v="Apparel"/>
    <d v="2020-06-01T00:00:00"/>
    <d v="2019-07-01T00:00:00"/>
    <d v="2020-06-30T00:00:00"/>
    <n v="52.142857142857146"/>
    <x v="342"/>
    <n v="2085.6"/>
    <n v="16.094200817872672"/>
    <s v="Active"/>
    <s v="FT"/>
    <s v="N/A"/>
    <x v="4"/>
    <s v="Davidson"/>
    <s v="County"/>
    <s v=","/>
    <s v=" "/>
    <s v="TN"/>
    <n v="33566.065225755243"/>
    <s v="Davidson County, TN"/>
  </r>
  <r>
    <n v="223"/>
    <s v="Sales Associate"/>
    <s v="Apparel"/>
    <d v="2020-06-01T00:00:00"/>
    <d v="2019-07-01T00:00:00"/>
    <d v="2020-06-30T00:00:00"/>
    <n v="52.142857142857146"/>
    <x v="343"/>
    <n v="2085.6"/>
    <n v="16.082162599597815"/>
    <s v="Active"/>
    <s v="FT"/>
    <s v="N/A"/>
    <x v="4"/>
    <s v="Davidson"/>
    <s v="County"/>
    <s v=","/>
    <s v=" "/>
    <s v="TN"/>
    <n v="33540.958317721204"/>
    <s v="Davidson County, TN"/>
  </r>
  <r>
    <n v="222"/>
    <s v="Sales Associate"/>
    <s v="Apparel"/>
    <d v="2020-07-01T00:00:00"/>
    <d v="2019-07-01T00:00:00"/>
    <d v="2020-06-30T00:00:00"/>
    <n v="52.142857142857146"/>
    <x v="344"/>
    <n v="1929.18"/>
    <n v="16.077731978389501"/>
    <s v="Active"/>
    <s v="FT"/>
    <s v="N/A"/>
    <x v="4"/>
    <s v="Davidson"/>
    <s v="County"/>
    <s v=","/>
    <s v=" "/>
    <s v="TN"/>
    <n v="31016.83897806946"/>
    <s v="Davidson County, TN"/>
  </r>
  <r>
    <n v="221"/>
    <s v="Sales Associate"/>
    <s v="Apparel"/>
    <d v="2020-07-01T00:00:00"/>
    <d v="2019-07-01T00:00:00"/>
    <d v="2020-06-30T00:00:00"/>
    <n v="52.142857142857146"/>
    <x v="345"/>
    <n v="1929.18"/>
    <n v="16.051731016755522"/>
    <s v="Active"/>
    <s v="FT"/>
    <s v="N/A"/>
    <x v="4"/>
    <s v="Davidson"/>
    <s v="County"/>
    <s v=","/>
    <s v=" "/>
    <s v="TN"/>
    <n v="30966.678442904416"/>
    <s v="Davidson County, TN"/>
  </r>
  <r>
    <n v="220"/>
    <s v="Sales Associate"/>
    <s v="Apparel"/>
    <d v="2020-07-01T00:00:00"/>
    <d v="2019-07-01T00:00:00"/>
    <d v="2020-06-30T00:00:00"/>
    <n v="52.142857142857146"/>
    <x v="346"/>
    <n v="1929.18"/>
    <n v="16.05112878914905"/>
    <s v="Active"/>
    <s v="FT"/>
    <s v="N/A"/>
    <x v="4"/>
    <s v="Davidson"/>
    <s v="County"/>
    <s v=","/>
    <s v=" "/>
    <s v="TN"/>
    <n v="30965.516637450564"/>
    <s v="Davidson County, TN"/>
  </r>
  <r>
    <n v="219"/>
    <s v="Sales Associate"/>
    <s v="Apparel"/>
    <d v="2020-07-01T00:00:00"/>
    <d v="2019-07-01T00:00:00"/>
    <d v="2020-06-30T00:00:00"/>
    <n v="52.142857142857146"/>
    <x v="347"/>
    <n v="1929.18"/>
    <n v="16.047688118235772"/>
    <s v="Active"/>
    <s v="FT"/>
    <s v="N/A"/>
    <x v="4"/>
    <s v="Davidson"/>
    <s v="County"/>
    <s v=","/>
    <s v=" "/>
    <s v="TN"/>
    <n v="30958.878963938088"/>
    <s v="Davidson County, TN"/>
  </r>
  <r>
    <n v="218"/>
    <s v="Sales Associate"/>
    <s v="Apparel"/>
    <d v="2015-01-01T00:00:00"/>
    <d v="2019-07-01T00:00:00"/>
    <d v="2020-06-30T00:00:00"/>
    <n v="52.142857142857146"/>
    <x v="348"/>
    <n v="2085.6"/>
    <n v="16.035779716633154"/>
    <s v="Active"/>
    <s v="FT"/>
    <s v="N/A"/>
    <x v="4"/>
    <s v="Davidson"/>
    <s v="County"/>
    <s v=","/>
    <s v=" "/>
    <s v="TN"/>
    <n v="33444.222177010102"/>
    <s v="Davidson County, TN"/>
  </r>
  <r>
    <n v="217"/>
    <s v="Sales Associate"/>
    <s v="Apparel"/>
    <d v="2018-01-01T00:00:00"/>
    <d v="2019-07-01T00:00:00"/>
    <d v="2020-06-30T00:00:00"/>
    <n v="52.142857142857146"/>
    <x v="349"/>
    <n v="2085.6"/>
    <n v="16.026834556551382"/>
    <s v="Active"/>
    <s v="FT"/>
    <s v="N/A"/>
    <x v="4"/>
    <s v="Davidson"/>
    <s v="County"/>
    <s v=","/>
    <s v=" "/>
    <s v="TN"/>
    <n v="33425.566151143561"/>
    <s v="Davidson County, TN"/>
  </r>
  <r>
    <n v="29"/>
    <s v="Sales Associate"/>
    <s v="Apparel"/>
    <d v="2018-01-01T00:00:00"/>
    <d v="2019-07-01T00:00:00"/>
    <d v="2020-06-30T00:00:00"/>
    <n v="52.142857142857146"/>
    <x v="350"/>
    <n v="2085.6"/>
    <n v="16.010000000000002"/>
    <s v="Active"/>
    <s v="FT"/>
    <s v="N/A"/>
    <x v="2"/>
    <s v="Dallas"/>
    <s v="County"/>
    <s v=","/>
    <s v=" "/>
    <s v="TX"/>
    <n v="33390.455999999998"/>
    <s v="Dallas County, TX"/>
  </r>
  <r>
    <n v="216"/>
    <s v="Sales Associate"/>
    <s v="Apparel"/>
    <d v="2015-01-01T00:00:00"/>
    <d v="2019-07-01T00:00:00"/>
    <d v="2020-06-30T00:00:00"/>
    <n v="52.142857142857146"/>
    <x v="351"/>
    <n v="2085.6"/>
    <n v="16.00795128171448"/>
    <s v="Active"/>
    <s v="FT"/>
    <s v="N/A"/>
    <x v="4"/>
    <s v="Davidson"/>
    <s v="County"/>
    <s v=","/>
    <s v=" "/>
    <s v="TN"/>
    <n v="33386.183193143719"/>
    <s v="Davidson County, TN"/>
  </r>
  <r>
    <n v="215"/>
    <s v="Sales Associate"/>
    <s v="Apparel"/>
    <d v="2018-01-01T00:00:00"/>
    <d v="2019-07-01T00:00:00"/>
    <d v="2020-06-30T00:00:00"/>
    <n v="52.142857142857146"/>
    <x v="352"/>
    <n v="2085.6"/>
    <n v="16.002746325883557"/>
    <s v="Active"/>
    <s v="FT"/>
    <s v="N/A"/>
    <x v="4"/>
    <s v="Davidson"/>
    <s v="County"/>
    <s v=","/>
    <s v=" "/>
    <s v="TN"/>
    <n v="33375.327737262742"/>
    <s v="Davidson County, TN"/>
  </r>
  <r>
    <n v="214"/>
    <s v="Sales Associate"/>
    <s v="Apparel"/>
    <d v="2015-01-01T00:00:00"/>
    <d v="2019-07-01T00:00:00"/>
    <d v="2020-06-30T00:00:00"/>
    <n v="52.142857142857146"/>
    <x v="353"/>
    <n v="2085.6"/>
    <n v="15.979302958579884"/>
    <s v="Active"/>
    <s v="FT"/>
    <s v="N/A"/>
    <x v="4"/>
    <s v="Davidson"/>
    <s v="County"/>
    <s v=","/>
    <s v=" "/>
    <s v="TN"/>
    <n v="33326.434250414204"/>
    <s v="Davidson County, TN"/>
  </r>
  <r>
    <n v="213"/>
    <s v="Sales Associate"/>
    <s v="Apparel"/>
    <d v="2018-01-01T00:00:00"/>
    <d v="2019-07-01T00:00:00"/>
    <d v="2020-06-30T00:00:00"/>
    <n v="52.142857142857146"/>
    <x v="354"/>
    <n v="2085.6"/>
    <n v="15.976463416866421"/>
    <s v="Active"/>
    <s v="FT"/>
    <s v="N/A"/>
    <x v="4"/>
    <s v="Davidson"/>
    <s v="County"/>
    <s v=","/>
    <s v=" "/>
    <s v="TN"/>
    <n v="33320.512102216606"/>
    <s v="Davidson County, TN"/>
  </r>
  <r>
    <n v="212"/>
    <s v="Sales Associate"/>
    <s v="Apparel"/>
    <d v="2015-01-01T00:00:00"/>
    <d v="2019-07-01T00:00:00"/>
    <d v="2020-06-30T00:00:00"/>
    <n v="52.142857142857146"/>
    <x v="355"/>
    <n v="2085.6"/>
    <n v="15.9697373108562"/>
    <s v="Active"/>
    <s v="FT"/>
    <s v="N/A"/>
    <x v="4"/>
    <s v="Davidson"/>
    <s v="County"/>
    <s v=","/>
    <s v=" "/>
    <s v="TN"/>
    <n v="33306.484135521692"/>
    <s v="Davidson County, TN"/>
  </r>
  <r>
    <n v="211"/>
    <s v="Sales Associate"/>
    <s v="Apparel"/>
    <d v="2020-07-15T00:00:00"/>
    <d v="2019-07-01T00:00:00"/>
    <d v="2020-06-30T00:00:00"/>
    <n v="52.142857142857146"/>
    <x v="356"/>
    <n v="1564.2"/>
    <n v="15.966850623122715"/>
    <s v="Active"/>
    <s v="FT"/>
    <s v="N/A"/>
    <x v="3"/>
    <s v="Cook"/>
    <s v="County"/>
    <s v=","/>
    <s v=" "/>
    <s v="IL"/>
    <n v="24975.347744688552"/>
    <s v="Cook County, IL"/>
  </r>
  <r>
    <n v="210"/>
    <s v="Sales Associate"/>
    <s v="Apparel"/>
    <d v="2020-07-14T00:00:00"/>
    <d v="2019-07-01T00:00:00"/>
    <d v="2020-06-30T00:00:00"/>
    <n v="52.142857142857146"/>
    <x v="357"/>
    <n v="2085.6"/>
    <n v="15.95041506280614"/>
    <s v="Active"/>
    <s v="FT"/>
    <s v="N/A"/>
    <x v="2"/>
    <s v="Dallas"/>
    <s v="County"/>
    <s v=","/>
    <s v=" "/>
    <s v="TX"/>
    <n v="33266.185654988483"/>
    <s v="Dallas County, TX"/>
  </r>
  <r>
    <n v="209"/>
    <s v="Sales Associate"/>
    <s v="Apparel"/>
    <d v="2020-07-13T00:00:00"/>
    <d v="2019-07-01T00:00:00"/>
    <d v="2020-06-30T00:00:00"/>
    <n v="52.142857142857146"/>
    <x v="358"/>
    <n v="2085.6"/>
    <n v="15.934051466080343"/>
    <s v="Active"/>
    <s v="FT"/>
    <s v="N/A"/>
    <x v="2"/>
    <s v="Dallas"/>
    <s v="County"/>
    <s v=","/>
    <s v=" "/>
    <s v="TX"/>
    <n v="33232.05773765716"/>
    <s v="Dallas County, TX"/>
  </r>
  <r>
    <n v="208"/>
    <s v="Sales Associate"/>
    <s v="Apparel"/>
    <d v="2020-07-12T00:00:00"/>
    <d v="2019-07-01T00:00:00"/>
    <d v="2020-06-30T00:00:00"/>
    <n v="52.142857142857146"/>
    <x v="359"/>
    <n v="2085.6"/>
    <n v="15.922469035480821"/>
    <s v="Active"/>
    <s v="FT"/>
    <s v="N/A"/>
    <x v="2"/>
    <s v="Dallas"/>
    <s v="County"/>
    <s v=","/>
    <s v=" "/>
    <s v="TX"/>
    <n v="33207.901420398797"/>
    <s v="Dallas County, TX"/>
  </r>
  <r>
    <n v="207"/>
    <s v="Sales Associate"/>
    <s v="Apparel"/>
    <d v="2020-07-06T00:00:00"/>
    <d v="2019-07-01T00:00:00"/>
    <d v="2020-06-30T00:00:00"/>
    <n v="52.142857142857146"/>
    <x v="360"/>
    <n v="2085.6"/>
    <n v="15.921968096054593"/>
    <s v="Active"/>
    <s v="FT"/>
    <s v="N/A"/>
    <x v="2"/>
    <s v="Dallas"/>
    <s v="County"/>
    <s v=","/>
    <s v=" "/>
    <s v="TX"/>
    <n v="33206.85666113146"/>
    <s v="Dallas County, TX"/>
  </r>
  <r>
    <n v="206"/>
    <s v="Sales Associate"/>
    <s v="Apparel"/>
    <d v="2020-07-22T00:00:00"/>
    <d v="2019-07-01T00:00:00"/>
    <d v="2020-06-30T00:00:00"/>
    <n v="52.142857142857146"/>
    <x v="361"/>
    <n v="2085.6"/>
    <n v="15.911129386155853"/>
    <s v="Active"/>
    <s v="FT"/>
    <s v="N/A"/>
    <x v="2"/>
    <s v="Dallas"/>
    <s v="County"/>
    <s v=","/>
    <s v=" "/>
    <s v="TX"/>
    <n v="33184.251447766648"/>
    <s v="Dallas County, TX"/>
  </r>
  <r>
    <n v="205"/>
    <s v="Sales Associate"/>
    <s v="Apparel"/>
    <d v="2020-07-16T00:00:00"/>
    <d v="2019-07-01T00:00:00"/>
    <d v="2020-06-30T00:00:00"/>
    <n v="52.142857142857146"/>
    <x v="362"/>
    <n v="2085.6"/>
    <n v="15.909043746481474"/>
    <s v="Active"/>
    <s v="FT"/>
    <s v="N/A"/>
    <x v="2"/>
    <s v="Dallas"/>
    <s v="County"/>
    <s v=","/>
    <s v=" "/>
    <s v="TX"/>
    <n v="33179.901637661758"/>
    <s v="Dallas County, TX"/>
  </r>
  <r>
    <n v="204"/>
    <s v="Senior Sales Associate"/>
    <s v="Apparel"/>
    <d v="2014-01-01T00:00:00"/>
    <d v="2019-07-01T00:00:00"/>
    <d v="2020-06-30T00:00:00"/>
    <n v="52.142857142857146"/>
    <x v="363"/>
    <n v="2085.6"/>
    <n v="15.879740819497332"/>
    <s v="Active"/>
    <s v="FT"/>
    <s v="N/A"/>
    <x v="2"/>
    <s v="Dallas"/>
    <s v="County"/>
    <s v=","/>
    <s v=" "/>
    <s v="TX"/>
    <n v="33118.787453143632"/>
    <s v="Dallas County, TX"/>
  </r>
  <r>
    <n v="203"/>
    <s v="Senior Sales Associate"/>
    <s v="Apparel"/>
    <d v="2020-01-01T00:00:00"/>
    <d v="2019-07-01T00:00:00"/>
    <d v="2020-06-30T00:00:00"/>
    <n v="52.142857142857146"/>
    <x v="364"/>
    <n v="2085.6"/>
    <n v="15.879089674289675"/>
    <s v="Active"/>
    <s v="FT"/>
    <s v="N/A"/>
    <x v="2"/>
    <s v="Dallas"/>
    <s v="County"/>
    <s v=","/>
    <s v=" "/>
    <s v="TX"/>
    <n v="33117.429424698545"/>
    <s v="Dallas County, TX"/>
  </r>
  <r>
    <n v="202"/>
    <s v="Sales Associate"/>
    <s v="Apparel"/>
    <d v="2020-07-21T00:00:00"/>
    <d v="2019-07-01T00:00:00"/>
    <d v="2020-06-30T00:00:00"/>
    <n v="52.142857142857146"/>
    <x v="365"/>
    <n v="1668.48"/>
    <n v="15.87363755435074"/>
    <s v="Active"/>
    <s v="FT"/>
    <s v="N/A"/>
    <x v="2"/>
    <s v="Dallas"/>
    <s v="County"/>
    <s v=","/>
    <s v=" "/>
    <s v="TX"/>
    <n v="26484.846786683123"/>
    <s v="Dallas County, TX"/>
  </r>
  <r>
    <n v="201"/>
    <s v="Sales Associate"/>
    <s v="Apparel"/>
    <d v="2020-07-08T00:00:00"/>
    <d v="2019-07-01T00:00:00"/>
    <d v="2020-06-30T00:00:00"/>
    <n v="52.142857142857146"/>
    <x v="366"/>
    <n v="1668.48"/>
    <n v="15.868483623011016"/>
    <s v="Active"/>
    <s v="FT"/>
    <s v="N/A"/>
    <x v="2"/>
    <s v="Dallas"/>
    <s v="County"/>
    <s v=","/>
    <s v=" "/>
    <s v="TX"/>
    <n v="26476.247555321421"/>
    <s v="Dallas County, TX"/>
  </r>
  <r>
    <n v="200"/>
    <s v="Sales Associate"/>
    <s v="Apparel"/>
    <d v="2020-07-18T00:00:00"/>
    <d v="2019-07-01T00:00:00"/>
    <d v="2020-06-30T00:00:00"/>
    <n v="52.142857142857146"/>
    <x v="367"/>
    <n v="1720.6200000000001"/>
    <n v="15.861624467160892"/>
    <s v="Active"/>
    <s v="FT"/>
    <s v="N/A"/>
    <x v="2"/>
    <s v="Dallas"/>
    <s v="County"/>
    <s v=","/>
    <s v=" "/>
    <s v="TX"/>
    <n v="27291.828290686375"/>
    <s v="Dallas County, TX"/>
  </r>
  <r>
    <n v="199"/>
    <s v="Sales Associate"/>
    <s v="Apparel"/>
    <d v="2020-07-09T00:00:00"/>
    <d v="2019-07-01T00:00:00"/>
    <d v="2020-06-30T00:00:00"/>
    <n v="52.142857142857146"/>
    <x v="368"/>
    <n v="1772.76"/>
    <n v="15.850760007205905"/>
    <s v="Active"/>
    <s v="FT"/>
    <s v="N/A"/>
    <x v="2"/>
    <s v="Dallas"/>
    <s v="County"/>
    <s v=","/>
    <s v=" "/>
    <s v="TX"/>
    <n v="28099.593310374337"/>
    <s v="Dallas County, TX"/>
  </r>
  <r>
    <n v="198"/>
    <s v="Sales Associate"/>
    <s v="Apparel"/>
    <d v="2020-07-04T00:00:00"/>
    <d v="2019-07-01T00:00:00"/>
    <d v="2020-06-30T00:00:00"/>
    <n v="52.142857142857146"/>
    <x v="369"/>
    <n v="1772.76"/>
    <n v="15.847091894848745"/>
    <s v="Active"/>
    <s v="FT"/>
    <s v="N/A"/>
    <x v="2"/>
    <s v="Dallas"/>
    <s v="County"/>
    <s v=","/>
    <s v=" "/>
    <s v="TX"/>
    <n v="28093.090627512061"/>
    <s v="Dallas County, TX"/>
  </r>
  <r>
    <n v="197"/>
    <s v="Sales Associate"/>
    <s v="Apparel"/>
    <d v="2020-07-10T00:00:00"/>
    <d v="2019-07-01T00:00:00"/>
    <d v="2020-06-30T00:00:00"/>
    <n v="52.142857142857146"/>
    <x v="370"/>
    <n v="1824.9"/>
    <n v="15.844147738917352"/>
    <s v="Active"/>
    <s v="FT"/>
    <s v="N/A"/>
    <x v="2"/>
    <s v="Dallas"/>
    <s v="County"/>
    <s v=","/>
    <s v=" "/>
    <s v="TX"/>
    <n v="28913.985208750277"/>
    <s v="Dallas County, TX"/>
  </r>
  <r>
    <n v="196"/>
    <s v="Sales Associate"/>
    <s v="Apparel"/>
    <d v="2020-07-07T00:00:00"/>
    <d v="2019-07-01T00:00:00"/>
    <d v="2020-06-30T00:00:00"/>
    <n v="52.142857142857146"/>
    <x v="371"/>
    <n v="1824.9"/>
    <n v="15.83889269076476"/>
    <s v="Active"/>
    <s v="FT"/>
    <s v="N/A"/>
    <x v="2"/>
    <s v="Dallas"/>
    <s v="County"/>
    <s v=","/>
    <s v=" "/>
    <s v="TX"/>
    <n v="28904.395271376612"/>
    <s v="Dallas County, TX"/>
  </r>
  <r>
    <n v="195"/>
    <s v="Sales Associate"/>
    <s v="Apparel"/>
    <d v="2020-07-05T00:00:00"/>
    <d v="2019-07-01T00:00:00"/>
    <d v="2020-06-30T00:00:00"/>
    <n v="52.142857142857146"/>
    <x v="372"/>
    <n v="1824.9"/>
    <n v="15.836938904751534"/>
    <s v="Active"/>
    <s v="FT"/>
    <s v="N/A"/>
    <x v="2"/>
    <s v="Dallas"/>
    <s v="County"/>
    <s v=","/>
    <s v=" "/>
    <s v="TX"/>
    <n v="28900.829807281076"/>
    <s v="Dallas County, TX"/>
  </r>
  <r>
    <n v="194"/>
    <s v="Sales Associate"/>
    <s v="Apparel"/>
    <d v="2020-07-07T00:00:00"/>
    <d v="2019-07-01T00:00:00"/>
    <d v="2020-06-30T00:00:00"/>
    <n v="52.142857142857146"/>
    <x v="373"/>
    <n v="1877.04"/>
    <n v="15.827988324290168"/>
    <s v="Active"/>
    <s v="FT"/>
    <s v="N/A"/>
    <x v="2"/>
    <s v="Dallas"/>
    <s v="County"/>
    <s v=","/>
    <s v=" "/>
    <s v="TX"/>
    <n v="29709.767204225616"/>
    <s v="Dallas County, TX"/>
  </r>
  <r>
    <n v="193"/>
    <s v="Sales Associate"/>
    <s v="Apparel"/>
    <d v="2020-07-02T00:00:00"/>
    <d v="2019-07-01T00:00:00"/>
    <d v="2020-06-30T00:00:00"/>
    <n v="52.142857142857146"/>
    <x v="374"/>
    <n v="1877.04"/>
    <n v="15.824148809715906"/>
    <s v="Active"/>
    <s v="FT"/>
    <s v="N/A"/>
    <x v="2"/>
    <s v="Dallas"/>
    <s v="County"/>
    <s v=","/>
    <s v=" "/>
    <s v="TX"/>
    <n v="29702.560281789145"/>
    <s v="Dallas County, TX"/>
  </r>
  <r>
    <n v="192"/>
    <s v="Sales Associate"/>
    <s v="Apparel"/>
    <d v="2020-07-11T00:00:00"/>
    <d v="2019-07-01T00:00:00"/>
    <d v="2020-06-30T00:00:00"/>
    <n v="52.142857142857146"/>
    <x v="375"/>
    <n v="1981.32"/>
    <n v="15.823484275308784"/>
    <s v="Active"/>
    <s v="FT"/>
    <s v="N/A"/>
    <x v="2"/>
    <s v="Dallas"/>
    <s v="County"/>
    <s v=","/>
    <s v=" "/>
    <s v="TX"/>
    <n v="31351.385864354801"/>
    <s v="Dallas County, TX"/>
  </r>
  <r>
    <n v="191"/>
    <s v="Sales Associate"/>
    <s v="Apparel"/>
    <d v="2020-07-20T00:00:00"/>
    <d v="2019-07-01T00:00:00"/>
    <d v="2020-06-30T00:00:00"/>
    <n v="52.142857142857146"/>
    <x v="376"/>
    <n v="2085.6"/>
    <n v="15.820728750246619"/>
    <s v="Active"/>
    <s v="FT"/>
    <s v="N/A"/>
    <x v="2"/>
    <s v="Dallas"/>
    <s v="County"/>
    <s v=","/>
    <s v=" "/>
    <s v="TX"/>
    <n v="32995.711881514348"/>
    <s v="Dallas County, TX"/>
  </r>
  <r>
    <n v="190"/>
    <s v="Sales Associate"/>
    <s v="Apparel"/>
    <d v="2020-07-19T00:00:00"/>
    <d v="2019-07-01T00:00:00"/>
    <d v="2020-06-30T00:00:00"/>
    <n v="52.142857142857146"/>
    <x v="377"/>
    <n v="2085.6"/>
    <n v="15.815372680485785"/>
    <s v="Active"/>
    <s v="FT"/>
    <s v="N/A"/>
    <x v="2"/>
    <s v="Dallas"/>
    <s v="County"/>
    <s v=","/>
    <s v=" "/>
    <s v="TX"/>
    <n v="32984.541262421153"/>
    <s v="Dallas County, TX"/>
  </r>
  <r>
    <n v="189"/>
    <s v="Sales Associate"/>
    <s v="Apparel"/>
    <d v="2020-07-17T00:00:00"/>
    <d v="2019-07-01T00:00:00"/>
    <d v="2020-06-30T00:00:00"/>
    <n v="52.142857142857146"/>
    <x v="378"/>
    <n v="2085.6"/>
    <n v="15.80390407911551"/>
    <s v="Active"/>
    <s v="FT"/>
    <s v="N/A"/>
    <x v="2"/>
    <s v="Dallas"/>
    <s v="County"/>
    <s v=","/>
    <s v=" "/>
    <s v="TX"/>
    <n v="32960.622347403303"/>
    <s v="Dallas County, TX"/>
  </r>
  <r>
    <n v="188"/>
    <s v="Sales Associate"/>
    <s v="Apparel"/>
    <d v="2020-06-01T00:00:00"/>
    <d v="2019-07-01T00:00:00"/>
    <d v="2020-06-30T00:00:00"/>
    <n v="52.142857142857146"/>
    <x v="379"/>
    <n v="1616.34"/>
    <n v="15.803193284375956"/>
    <s v="Active"/>
    <s v="FT"/>
    <s v="N/A"/>
    <x v="1"/>
    <s v="Suffolk"/>
    <s v="County"/>
    <s v=","/>
    <s v=" "/>
    <s v="MA"/>
    <n v="25543.333433268232"/>
    <s v="Suffolk County, MA"/>
  </r>
  <r>
    <n v="187"/>
    <s v="Sales Associate"/>
    <s v="Apparel"/>
    <d v="2020-06-01T00:00:00"/>
    <d v="2019-07-01T00:00:00"/>
    <d v="2020-06-30T00:00:00"/>
    <n v="52.142857142857146"/>
    <x v="380"/>
    <n v="1668.48"/>
    <n v="15.795688595193836"/>
    <s v="Active"/>
    <s v="FT"/>
    <s v="N/A"/>
    <x v="5"/>
    <s v="Comanche"/>
    <s v="County"/>
    <s v=","/>
    <s v=" "/>
    <s v="OK"/>
    <n v="26354.790507309011"/>
    <s v="Comanche County, OK"/>
  </r>
  <r>
    <n v="186"/>
    <s v="Sales Associate"/>
    <s v="Apparel"/>
    <d v="2020-06-01T00:00:00"/>
    <d v="2019-07-01T00:00:00"/>
    <d v="2020-06-30T00:00:00"/>
    <n v="52.142857142857146"/>
    <x v="381"/>
    <n v="1720.6200000000001"/>
    <n v="15.792421195563259"/>
    <s v="Active"/>
    <s v="FT"/>
    <s v="N/A"/>
    <x v="5"/>
    <s v="Comanche"/>
    <s v="County"/>
    <s v=","/>
    <s v=" "/>
    <s v="OK"/>
    <n v="27172.755757510058"/>
    <s v="Comanche County, OK"/>
  </r>
  <r>
    <n v="185"/>
    <s v="Sales Associate"/>
    <s v="Apparel"/>
    <d v="2020-06-01T00:00:00"/>
    <d v="2019-07-01T00:00:00"/>
    <d v="2020-06-30T00:00:00"/>
    <n v="52.142857142857146"/>
    <x v="382"/>
    <n v="1720.6200000000001"/>
    <n v="15.754774601882314"/>
    <s v="Active"/>
    <s v="FT"/>
    <s v="N/A"/>
    <x v="5"/>
    <s v="Comanche"/>
    <s v="County"/>
    <s v=","/>
    <s v=" "/>
    <s v="OK"/>
    <n v="27107.980275490751"/>
    <s v="Comanche County, OK"/>
  </r>
  <r>
    <n v="184"/>
    <s v="Sales Associate"/>
    <s v="Apparel"/>
    <d v="2020-06-01T00:00:00"/>
    <d v="2019-07-01T00:00:00"/>
    <d v="2020-06-30T00:00:00"/>
    <n v="52.142857142857146"/>
    <x v="383"/>
    <n v="1824.9"/>
    <n v="15.740569432345847"/>
    <s v="Active"/>
    <s v="FT"/>
    <s v="N/A"/>
    <x v="5"/>
    <s v="Comanche"/>
    <s v="County"/>
    <s v=","/>
    <s v=" "/>
    <s v="OK"/>
    <n v="28724.965157087936"/>
    <s v="Comanche County, OK"/>
  </r>
  <r>
    <n v="183"/>
    <s v="Senior Sales Associate"/>
    <s v="Apparel"/>
    <d v="2017-01-01T00:00:00"/>
    <d v="2019-07-01T00:00:00"/>
    <d v="2020-06-30T00:00:00"/>
    <n v="52.142857142857146"/>
    <x v="384"/>
    <n v="1824.9"/>
    <n v="15.728939396504579"/>
    <s v="Active"/>
    <s v="FT"/>
    <s v="N/A"/>
    <x v="5"/>
    <s v="Comanche"/>
    <s v="County"/>
    <s v=","/>
    <s v=" "/>
    <s v="OK"/>
    <n v="28703.741504681209"/>
    <s v="Comanche County, OK"/>
  </r>
  <r>
    <n v="182"/>
    <s v="Sales Associate"/>
    <s v="Apparel"/>
    <d v="2020-06-01T00:00:00"/>
    <d v="2019-07-01T00:00:00"/>
    <d v="2020-06-30T00:00:00"/>
    <n v="52.142857142857146"/>
    <x v="385"/>
    <n v="1877.04"/>
    <n v="15.72785995356756"/>
    <s v="Active"/>
    <s v="FT"/>
    <s v="N/A"/>
    <x v="5"/>
    <s v="Comanche"/>
    <s v="County"/>
    <s v=","/>
    <s v=" "/>
    <s v="OK"/>
    <n v="29521.82224724445"/>
    <s v="Comanche County, OK"/>
  </r>
  <r>
    <n v="181"/>
    <s v="Sales Associate"/>
    <s v="Apparel"/>
    <d v="2020-06-01T00:00:00"/>
    <d v="2019-07-01T00:00:00"/>
    <d v="2020-06-30T00:00:00"/>
    <n v="52.142857142857146"/>
    <x v="386"/>
    <n v="1929.18"/>
    <n v="15.727368194999261"/>
    <s v="Active"/>
    <s v="FT"/>
    <s v="N/A"/>
    <x v="5"/>
    <s v="Comanche"/>
    <s v="County"/>
    <s v=","/>
    <s v=" "/>
    <s v="OK"/>
    <n v="30340.924174428677"/>
    <s v="Comanche County, OK"/>
  </r>
  <r>
    <n v="180"/>
    <s v="Sales Associate"/>
    <s v="Apparel"/>
    <d v="2020-06-01T00:00:00"/>
    <d v="2019-07-01T00:00:00"/>
    <d v="2020-06-30T00:00:00"/>
    <n v="52.142857142857146"/>
    <x v="387"/>
    <n v="1981.32"/>
    <n v="15.722555139593442"/>
    <s v="Active"/>
    <s v="FT"/>
    <s v="N/A"/>
    <x v="5"/>
    <s v="Comanche"/>
    <s v="County"/>
    <s v=","/>
    <s v=" "/>
    <s v="OK"/>
    <n v="31151.412949179277"/>
    <s v="Comanche County, OK"/>
  </r>
  <r>
    <n v="179"/>
    <s v="Sales Associate"/>
    <s v="Apparel"/>
    <d v="2020-06-01T00:00:00"/>
    <d v="2019-07-01T00:00:00"/>
    <d v="2020-06-30T00:00:00"/>
    <n v="52.142857142857146"/>
    <x v="388"/>
    <n v="2085.6"/>
    <n v="15.720430543912258"/>
    <s v="Active"/>
    <s v="FT"/>
    <s v="N/A"/>
    <x v="5"/>
    <s v="Comanche"/>
    <s v="County"/>
    <s v=","/>
    <s v=" "/>
    <s v="OK"/>
    <n v="32786.5299423834"/>
    <s v="Comanche County, OK"/>
  </r>
  <r>
    <n v="178"/>
    <s v="Sales Associate"/>
    <s v="Apparel"/>
    <d v="2020-06-01T00:00:00"/>
    <d v="2019-07-01T00:00:00"/>
    <d v="2020-06-30T00:00:00"/>
    <n v="52.142857142857146"/>
    <x v="389"/>
    <n v="2085.6"/>
    <n v="15.715848765923274"/>
    <s v="Active"/>
    <s v="FT"/>
    <s v="N/A"/>
    <x v="5"/>
    <s v="Comanche"/>
    <s v="County"/>
    <s v=","/>
    <s v=" "/>
    <s v="OK"/>
    <n v="32776.974186209576"/>
    <s v="Comanche County, OK"/>
  </r>
  <r>
    <n v="177"/>
    <s v="Sales Associate"/>
    <s v="Apparel"/>
    <d v="2020-06-01T00:00:00"/>
    <d v="2019-07-01T00:00:00"/>
    <d v="2020-06-30T00:00:00"/>
    <n v="52.142857142857146"/>
    <x v="390"/>
    <n v="2085.6"/>
    <n v="15.715742137256299"/>
    <s v="Active"/>
    <s v="FT"/>
    <s v="N/A"/>
    <x v="5"/>
    <s v="Comanche"/>
    <s v="County"/>
    <s v=","/>
    <s v=" "/>
    <s v="OK"/>
    <n v="32776.751801461738"/>
    <s v="Comanche County, OK"/>
  </r>
  <r>
    <n v="176"/>
    <s v="Sales Associate"/>
    <s v="Apparel"/>
    <d v="2020-06-01T00:00:00"/>
    <d v="2019-07-01T00:00:00"/>
    <d v="2020-06-30T00:00:00"/>
    <n v="52.142857142857146"/>
    <x v="391"/>
    <n v="2085.6"/>
    <n v="15.700923218592267"/>
    <s v="Active"/>
    <s v="FT"/>
    <s v="N/A"/>
    <x v="5"/>
    <s v="Comanche"/>
    <s v="County"/>
    <s v=","/>
    <s v=" "/>
    <s v="OK"/>
    <n v="32745.845464696031"/>
    <s v="Comanche County, OK"/>
  </r>
  <r>
    <n v="30"/>
    <s v="Sales Associate"/>
    <s v="Apparel"/>
    <d v="2015-01-01T00:00:00"/>
    <d v="2019-07-01T00:00:00"/>
    <d v="2020-06-30T00:00:00"/>
    <n v="52.142857142857146"/>
    <x v="392"/>
    <n v="2085.6"/>
    <n v="15.7"/>
    <s v="Active"/>
    <s v="FT"/>
    <s v="N/A"/>
    <x v="5"/>
    <s v="Comanche"/>
    <s v="County"/>
    <s v=","/>
    <s v=" "/>
    <s v="OK"/>
    <n v="32743.919999999998"/>
    <s v="Comanche County, OK"/>
  </r>
  <r>
    <n v="175"/>
    <s v="Sales Associate"/>
    <s v="Apparel"/>
    <d v="2020-07-01T00:00:00"/>
    <d v="2019-07-01T00:00:00"/>
    <d v="2020-06-30T00:00:00"/>
    <n v="52.142857142857146"/>
    <x v="393"/>
    <n v="1929.18"/>
    <n v="15.690998375156761"/>
    <s v="Active"/>
    <s v="FT"/>
    <s v="N/A"/>
    <x v="5"/>
    <s v="Comanche"/>
    <s v="County"/>
    <s v=","/>
    <s v=" "/>
    <s v="OK"/>
    <n v="30270.760245384921"/>
    <s v="Comanche County, OK"/>
  </r>
  <r>
    <n v="174"/>
    <s v="Sales Associate"/>
    <s v="Apparel"/>
    <d v="2020-07-01T00:00:00"/>
    <d v="2019-07-01T00:00:00"/>
    <d v="2020-06-30T00:00:00"/>
    <n v="52.142857142857146"/>
    <x v="394"/>
    <n v="1929.18"/>
    <n v="15.66607236109895"/>
    <s v="Active"/>
    <s v="FT"/>
    <s v="N/A"/>
    <x v="5"/>
    <s v="Comanche"/>
    <s v="County"/>
    <s v=","/>
    <s v=" "/>
    <s v="OK"/>
    <n v="30222.673477584871"/>
    <s v="Comanche County, OK"/>
  </r>
  <r>
    <n v="173"/>
    <s v="Sales Associate"/>
    <s v="Apparel"/>
    <d v="2020-07-01T00:00:00"/>
    <d v="2019-07-01T00:00:00"/>
    <d v="2020-06-30T00:00:00"/>
    <n v="52.142857142857146"/>
    <x v="395"/>
    <n v="1929.18"/>
    <n v="15.651684838727965"/>
    <s v="Active"/>
    <s v="FT"/>
    <s v="N/A"/>
    <x v="5"/>
    <s v="Comanche"/>
    <s v="County"/>
    <s v=","/>
    <s v=" "/>
    <s v="OK"/>
    <n v="30194.917357177215"/>
    <s v="Comanche County, OK"/>
  </r>
  <r>
    <n v="172"/>
    <s v="Sales Associate"/>
    <s v="Apparel"/>
    <d v="2020-07-01T00:00:00"/>
    <d v="2019-07-01T00:00:00"/>
    <d v="2020-06-30T00:00:00"/>
    <n v="52.142857142857146"/>
    <x v="396"/>
    <n v="1929.18"/>
    <n v="15.651638220031135"/>
    <s v="Active"/>
    <s v="FT"/>
    <s v="N/A"/>
    <x v="5"/>
    <s v="Comanche"/>
    <s v="County"/>
    <s v=","/>
    <s v=" "/>
    <s v="OK"/>
    <n v="30194.827421319667"/>
    <s v="Comanche County, OK"/>
  </r>
  <r>
    <n v="171"/>
    <s v="Sales Associate"/>
    <s v="Apparel"/>
    <d v="2015-01-01T00:00:00"/>
    <d v="2019-07-01T00:00:00"/>
    <d v="2020-06-30T00:00:00"/>
    <n v="52.142857142857146"/>
    <x v="397"/>
    <n v="2085.6"/>
    <n v="15.651405335058731"/>
    <s v="Active"/>
    <s v="FT"/>
    <s v="N/A"/>
    <x v="5"/>
    <s v="Comanche"/>
    <s v="County"/>
    <s v=","/>
    <s v=" "/>
    <s v="OK"/>
    <n v="32642.570966798488"/>
    <s v="Comanche County, OK"/>
  </r>
  <r>
    <n v="170"/>
    <s v="Sales Associate"/>
    <s v="Apparel"/>
    <d v="2018-01-01T00:00:00"/>
    <d v="2019-07-01T00:00:00"/>
    <d v="2020-06-30T00:00:00"/>
    <n v="52.142857142857146"/>
    <x v="398"/>
    <n v="2085.6"/>
    <n v="15.648485753669483"/>
    <s v="Active"/>
    <s v="FT"/>
    <s v="N/A"/>
    <x v="5"/>
    <s v="Comanche"/>
    <s v="County"/>
    <s v=","/>
    <s v=" "/>
    <s v="OK"/>
    <n v="32636.481887853071"/>
    <s v="Comanche County, OK"/>
  </r>
  <r>
    <n v="169"/>
    <s v="Sales Associate"/>
    <s v="Apparel"/>
    <d v="2015-01-01T00:00:00"/>
    <d v="2019-07-01T00:00:00"/>
    <d v="2020-06-30T00:00:00"/>
    <n v="52.142857142857146"/>
    <x v="399"/>
    <n v="2085.6"/>
    <n v="15.635484751332452"/>
    <s v="Active"/>
    <s v="FT"/>
    <s v="N/A"/>
    <x v="5"/>
    <s v="Comanche"/>
    <s v="County"/>
    <s v=","/>
    <s v=" "/>
    <s v="OK"/>
    <n v="32609.366997378962"/>
    <s v="Comanche County, OK"/>
  </r>
  <r>
    <n v="168"/>
    <s v="Sales Associate"/>
    <s v="Apparel"/>
    <d v="2018-01-01T00:00:00"/>
    <d v="2019-07-01T00:00:00"/>
    <d v="2020-06-30T00:00:00"/>
    <n v="52.142857142857146"/>
    <x v="400"/>
    <n v="2085.6"/>
    <n v="15.633517875521703"/>
    <s v="Active"/>
    <s v="FT"/>
    <s v="N/A"/>
    <x v="5"/>
    <s v="Comanche"/>
    <s v="County"/>
    <s v=","/>
    <s v=" "/>
    <s v="OK"/>
    <n v="32605.264881188061"/>
    <s v="Comanche County, OK"/>
  </r>
  <r>
    <n v="167"/>
    <s v="Sales Associate"/>
    <s v="Apparel"/>
    <d v="2015-01-01T00:00:00"/>
    <d v="2019-07-01T00:00:00"/>
    <d v="2020-06-30T00:00:00"/>
    <n v="52.142857142857146"/>
    <x v="401"/>
    <n v="2085.6"/>
    <n v="15.625479952756079"/>
    <s v="Active"/>
    <s v="FT"/>
    <s v="N/A"/>
    <x v="5"/>
    <s v="Comanche"/>
    <s v="County"/>
    <s v=","/>
    <s v=" "/>
    <s v="OK"/>
    <n v="32588.500989468077"/>
    <s v="Comanche County, OK"/>
  </r>
  <r>
    <n v="166"/>
    <s v="Sales Associate"/>
    <s v="Apparel"/>
    <d v="2018-01-01T00:00:00"/>
    <d v="2019-07-01T00:00:00"/>
    <d v="2020-06-30T00:00:00"/>
    <n v="52.142857142857146"/>
    <x v="402"/>
    <n v="2085.6"/>
    <n v="15.620553839357086"/>
    <s v="Active"/>
    <s v="FT"/>
    <s v="N/A"/>
    <x v="5"/>
    <s v="Comanche"/>
    <s v="County"/>
    <s v=","/>
    <s v=" "/>
    <s v="OK"/>
    <n v="32578.227087363139"/>
    <s v="Comanche County, OK"/>
  </r>
  <r>
    <n v="165"/>
    <s v="Sales Associate"/>
    <s v="Apparel"/>
    <d v="2015-01-01T00:00:00"/>
    <d v="2019-07-01T00:00:00"/>
    <d v="2020-06-30T00:00:00"/>
    <n v="52.142857142857146"/>
    <x v="403"/>
    <n v="2085.6"/>
    <n v="15.610481719742413"/>
    <s v="Active"/>
    <s v="FT"/>
    <s v="N/A"/>
    <x v="5"/>
    <s v="Comanche"/>
    <s v="County"/>
    <s v=","/>
    <s v=" "/>
    <s v="OK"/>
    <n v="32557.220674694774"/>
    <s v="Comanche County, OK"/>
  </r>
  <r>
    <n v="164"/>
    <s v="Sales Associate"/>
    <s v="Apparel"/>
    <d v="2020-07-15T00:00:00"/>
    <d v="2019-07-01T00:00:00"/>
    <d v="2020-06-30T00:00:00"/>
    <n v="52.142857142857146"/>
    <x v="404"/>
    <n v="1564.2"/>
    <n v="15.604594241425261"/>
    <s v="Active"/>
    <s v="FT"/>
    <s v="N/A"/>
    <x v="5"/>
    <s v="Comanche"/>
    <s v="County"/>
    <s v=","/>
    <s v=" "/>
    <s v="OK"/>
    <n v="24408.706312437393"/>
    <s v="Comanche County, OK"/>
  </r>
  <r>
    <n v="163"/>
    <s v="Sales Associate"/>
    <s v="Apparel"/>
    <d v="2020-07-14T00:00:00"/>
    <d v="2019-07-01T00:00:00"/>
    <d v="2020-06-30T00:00:00"/>
    <n v="52.142857142857146"/>
    <x v="405"/>
    <n v="2085.6"/>
    <n v="15.603734146872958"/>
    <s v="Active"/>
    <s v="FT"/>
    <s v="N/A"/>
    <x v="5"/>
    <s v="Comanche"/>
    <s v="County"/>
    <s v=","/>
    <s v=" "/>
    <s v="OK"/>
    <n v="32543.14793671824"/>
    <s v="Comanche County, OK"/>
  </r>
  <r>
    <n v="162"/>
    <s v="Sales Associate"/>
    <s v="Apparel"/>
    <d v="2020-07-13T00:00:00"/>
    <d v="2019-07-01T00:00:00"/>
    <d v="2020-06-30T00:00:00"/>
    <n v="52.142857142857146"/>
    <x v="406"/>
    <n v="2085.6"/>
    <n v="15.600688790154301"/>
    <s v="Active"/>
    <s v="FT"/>
    <s v="N/A"/>
    <x v="5"/>
    <s v="Comanche"/>
    <s v="County"/>
    <s v=","/>
    <s v=" "/>
    <s v="OK"/>
    <n v="32536.79654074581"/>
    <s v="Comanche County, OK"/>
  </r>
  <r>
    <n v="34"/>
    <s v="Sales Associate"/>
    <s v="Apparel"/>
    <d v="2020-07-01T00:00:00"/>
    <d v="2019-07-01T00:00:00"/>
    <d v="2020-06-30T00:00:00"/>
    <n v="52.142857142857146"/>
    <x v="407"/>
    <n v="1929.18"/>
    <n v="15.6"/>
    <s v="Active"/>
    <s v="FT"/>
    <s v="N/A"/>
    <x v="2"/>
    <s v="Dallas"/>
    <s v="County"/>
    <s v=","/>
    <s v=" "/>
    <s v="TX"/>
    <n v="30095.207999999999"/>
    <s v="Dallas County, TX"/>
  </r>
  <r>
    <n v="161"/>
    <s v="Sales Associate"/>
    <s v="Apparel"/>
    <d v="2020-07-12T00:00:00"/>
    <d v="2019-07-01T00:00:00"/>
    <d v="2020-06-30T00:00:00"/>
    <n v="52.142857142857146"/>
    <x v="408"/>
    <n v="2085.6"/>
    <n v="15.59493507272053"/>
    <s v="Active"/>
    <s v="FT"/>
    <s v="N/A"/>
    <x v="2"/>
    <s v="Dallas"/>
    <s v="County"/>
    <s v=","/>
    <s v=" "/>
    <s v="TX"/>
    <n v="32524.796587665936"/>
    <s v="Dallas County, TX"/>
  </r>
  <r>
    <n v="160"/>
    <s v="Sales Associate"/>
    <s v="Apparel"/>
    <d v="2020-07-06T00:00:00"/>
    <d v="2019-07-01T00:00:00"/>
    <d v="2020-06-30T00:00:00"/>
    <n v="52.142857142857146"/>
    <x v="409"/>
    <n v="2085.6"/>
    <n v="15.580962193850105"/>
    <s v="Active"/>
    <s v="FT"/>
    <s v="N/A"/>
    <x v="2"/>
    <s v="Dallas"/>
    <s v="County"/>
    <s v=","/>
    <s v=" "/>
    <s v="TX"/>
    <n v="32495.654751493777"/>
    <s v="Dallas County, TX"/>
  </r>
  <r>
    <n v="159"/>
    <s v="Sales Associate"/>
    <s v="Apparel"/>
    <d v="2020-07-22T00:00:00"/>
    <d v="2019-07-01T00:00:00"/>
    <d v="2020-06-30T00:00:00"/>
    <n v="52.142857142857146"/>
    <x v="410"/>
    <n v="2085.6"/>
    <n v="15.558806154876518"/>
    <s v="Active"/>
    <s v="FT"/>
    <s v="N/A"/>
    <x v="2"/>
    <s v="Dallas"/>
    <s v="County"/>
    <s v=","/>
    <s v=" "/>
    <s v="TX"/>
    <n v="32449.446116610463"/>
    <s v="Dallas County, TX"/>
  </r>
  <r>
    <n v="158"/>
    <s v="Sales Associate"/>
    <s v="Apparel"/>
    <d v="2020-07-16T00:00:00"/>
    <d v="2019-07-01T00:00:00"/>
    <d v="2020-06-30T00:00:00"/>
    <n v="52.142857142857146"/>
    <x v="411"/>
    <n v="2085.6"/>
    <n v="15.552705794592448"/>
    <s v="Active"/>
    <s v="FT"/>
    <s v="N/A"/>
    <x v="2"/>
    <s v="Dallas"/>
    <s v="County"/>
    <s v=","/>
    <s v=" "/>
    <s v="TX"/>
    <n v="32436.723205202008"/>
    <s v="Dallas County, TX"/>
  </r>
  <r>
    <n v="157"/>
    <s v="Senior Sales Associate"/>
    <s v="Apparel"/>
    <d v="2014-01-01T00:00:00"/>
    <d v="2019-07-01T00:00:00"/>
    <d v="2020-06-30T00:00:00"/>
    <n v="52.142857142857146"/>
    <x v="412"/>
    <n v="2085.6"/>
    <n v="15.544829886921184"/>
    <s v="Active"/>
    <s v="FT"/>
    <s v="N/A"/>
    <x v="2"/>
    <s v="Dallas"/>
    <s v="County"/>
    <s v=","/>
    <s v=" "/>
    <s v="TX"/>
    <n v="32420.297212162819"/>
    <s v="Dallas County, TX"/>
  </r>
  <r>
    <n v="156"/>
    <s v="Senior Sales Associate"/>
    <s v="Apparel"/>
    <d v="2020-01-01T00:00:00"/>
    <d v="2019-07-01T00:00:00"/>
    <d v="2020-06-30T00:00:00"/>
    <n v="52.142857142857146"/>
    <x v="413"/>
    <n v="2085.6"/>
    <n v="15.516484369594902"/>
    <s v="Active"/>
    <s v="FT"/>
    <s v="N/A"/>
    <x v="2"/>
    <s v="Dallas"/>
    <s v="County"/>
    <s v=","/>
    <s v=" "/>
    <s v="TX"/>
    <n v="32361.179801227128"/>
    <s v="Dallas County, TX"/>
  </r>
  <r>
    <n v="155"/>
    <s v="Sales Associate"/>
    <s v="Apparel"/>
    <d v="2020-07-21T00:00:00"/>
    <d v="2019-07-01T00:00:00"/>
    <d v="2020-06-30T00:00:00"/>
    <n v="52.142857142857146"/>
    <x v="414"/>
    <n v="1668.48"/>
    <n v="15.500348794072693"/>
    <s v="Active"/>
    <s v="FT"/>
    <s v="N/A"/>
    <x v="2"/>
    <s v="Dallas"/>
    <s v="County"/>
    <s v=","/>
    <s v=" "/>
    <s v="TX"/>
    <n v="25862.021955934408"/>
    <s v="Dallas County, TX"/>
  </r>
  <r>
    <n v="154"/>
    <s v="Sales Associate"/>
    <s v="Apparel"/>
    <d v="2020-07-08T00:00:00"/>
    <d v="2019-07-01T00:00:00"/>
    <d v="2020-06-30T00:00:00"/>
    <n v="52.142857142857146"/>
    <x v="415"/>
    <n v="1668.48"/>
    <n v="15.495581085509261"/>
    <s v="Active"/>
    <s v="FT"/>
    <s v="N/A"/>
    <x v="2"/>
    <s v="Dallas"/>
    <s v="County"/>
    <s v=","/>
    <s v=" "/>
    <s v="TX"/>
    <n v="25854.067129550494"/>
    <s v="Dallas County, TX"/>
  </r>
  <r>
    <n v="153"/>
    <s v="Sales Associate"/>
    <s v="Apparel"/>
    <d v="2020-07-18T00:00:00"/>
    <d v="2019-07-01T00:00:00"/>
    <d v="2020-06-30T00:00:00"/>
    <n v="52.142857142857146"/>
    <x v="416"/>
    <n v="1720.6200000000001"/>
    <n v="15.454802124480247"/>
    <s v="Active"/>
    <s v="FT"/>
    <s v="N/A"/>
    <x v="2"/>
    <s v="Dallas"/>
    <s v="County"/>
    <s v=","/>
    <s v=" "/>
    <s v="TX"/>
    <n v="26591.841631423205"/>
    <s v="Dallas County, TX"/>
  </r>
  <r>
    <n v="152"/>
    <s v="Sales Associate"/>
    <s v="Apparel"/>
    <d v="2020-07-09T00:00:00"/>
    <d v="2019-07-01T00:00:00"/>
    <d v="2020-06-30T00:00:00"/>
    <n v="52.142857142857146"/>
    <x v="417"/>
    <n v="1772.76"/>
    <n v="15.448626562117125"/>
    <s v="Active"/>
    <s v="FT"/>
    <s v="N/A"/>
    <x v="2"/>
    <s v="Dallas"/>
    <s v="County"/>
    <s v=","/>
    <s v=" "/>
    <s v="TX"/>
    <n v="27386.707224258756"/>
    <s v="Dallas County, TX"/>
  </r>
  <r>
    <n v="151"/>
    <s v="Sales Associate"/>
    <s v="Apparel"/>
    <d v="2020-07-04T00:00:00"/>
    <d v="2019-07-01T00:00:00"/>
    <d v="2020-06-30T00:00:00"/>
    <n v="52.142857142857146"/>
    <x v="418"/>
    <n v="1772.76"/>
    <n v="15.446478130404607"/>
    <s v="Active"/>
    <s v="FT"/>
    <s v="N/A"/>
    <x v="2"/>
    <s v="Dallas"/>
    <s v="County"/>
    <s v=","/>
    <s v=" "/>
    <s v="TX"/>
    <n v="27382.898570456073"/>
    <s v="Dallas County, TX"/>
  </r>
  <r>
    <n v="150"/>
    <s v="Sales Associate"/>
    <s v="Apparel"/>
    <d v="2020-07-10T00:00:00"/>
    <d v="2019-07-01T00:00:00"/>
    <d v="2020-06-30T00:00:00"/>
    <n v="52.142857142857146"/>
    <x v="419"/>
    <n v="1824.9"/>
    <n v="15.40541862098712"/>
    <s v="Active"/>
    <s v="FT"/>
    <s v="N/A"/>
    <x v="2"/>
    <s v="Dallas"/>
    <s v="County"/>
    <s v=","/>
    <s v=" "/>
    <s v="TX"/>
    <n v="28113.348441439397"/>
    <s v="Dallas County, TX"/>
  </r>
  <r>
    <n v="149"/>
    <s v="Sales Associate"/>
    <s v="Apparel"/>
    <d v="2020-07-07T00:00:00"/>
    <d v="2019-07-01T00:00:00"/>
    <d v="2020-06-30T00:00:00"/>
    <n v="52.142857142857146"/>
    <x v="420"/>
    <n v="1824.9"/>
    <n v="15.384058170966792"/>
    <s v="Active"/>
    <s v="FT"/>
    <s v="N/A"/>
    <x v="2"/>
    <s v="Dallas"/>
    <s v="County"/>
    <s v=","/>
    <s v=" "/>
    <s v="TX"/>
    <n v="28074.367756197302"/>
    <s v="Dallas County, TX"/>
  </r>
  <r>
    <n v="148"/>
    <s v="Sales Associate"/>
    <s v="Apparel"/>
    <d v="2020-07-05T00:00:00"/>
    <d v="2019-07-01T00:00:00"/>
    <d v="2020-06-30T00:00:00"/>
    <n v="52.142857142857146"/>
    <x v="421"/>
    <n v="1824.9"/>
    <n v="15.381183608715967"/>
    <s v="Active"/>
    <s v="FT"/>
    <s v="N/A"/>
    <x v="2"/>
    <s v="Dallas"/>
    <s v="County"/>
    <s v=","/>
    <s v=" "/>
    <s v="TX"/>
    <n v="28069.121967545769"/>
    <s v="Dallas County, TX"/>
  </r>
  <r>
    <n v="147"/>
    <s v="Sales Associate"/>
    <s v="Apparel"/>
    <d v="2020-07-07T00:00:00"/>
    <d v="2019-07-01T00:00:00"/>
    <d v="2020-06-30T00:00:00"/>
    <n v="52.142857142857146"/>
    <x v="422"/>
    <n v="1877.04"/>
    <n v="15.34521864709899"/>
    <s v="Active"/>
    <s v="FT"/>
    <s v="N/A"/>
    <x v="2"/>
    <s v="Dallas"/>
    <s v="County"/>
    <s v=","/>
    <s v=" "/>
    <s v="TX"/>
    <n v="28803.589209350688"/>
    <s v="Dallas County, TX"/>
  </r>
  <r>
    <n v="146"/>
    <s v="Sales Associate"/>
    <s v="Apparel"/>
    <d v="2020-07-02T00:00:00"/>
    <d v="2019-07-01T00:00:00"/>
    <d v="2020-06-30T00:00:00"/>
    <n v="52.142857142857146"/>
    <x v="423"/>
    <n v="1877.04"/>
    <n v="15.332960532353379"/>
    <s v="Active"/>
    <s v="FT"/>
    <s v="N/A"/>
    <x v="2"/>
    <s v="Dallas"/>
    <s v="County"/>
    <s v=","/>
    <s v=" "/>
    <s v="TX"/>
    <n v="28780.580237648584"/>
    <s v="Dallas County, TX"/>
  </r>
  <r>
    <n v="145"/>
    <s v="Sales Associate"/>
    <s v="Apparel"/>
    <d v="2020-07-11T00:00:00"/>
    <d v="2019-07-01T00:00:00"/>
    <d v="2020-06-30T00:00:00"/>
    <n v="52.142857142857146"/>
    <x v="424"/>
    <n v="1981.32"/>
    <n v="15.308067503924647"/>
    <s v="Active"/>
    <s v="FT"/>
    <s v="N/A"/>
    <x v="2"/>
    <s v="Dallas"/>
    <s v="County"/>
    <s v=","/>
    <s v=" "/>
    <s v="TX"/>
    <n v="30330.18030687598"/>
    <s v="Dallas County, TX"/>
  </r>
  <r>
    <n v="144"/>
    <s v="Sales Associate"/>
    <s v="Apparel"/>
    <d v="2020-07-20T00:00:00"/>
    <d v="2019-07-01T00:00:00"/>
    <d v="2020-06-30T00:00:00"/>
    <n v="52.142857142857146"/>
    <x v="425"/>
    <n v="2085.6"/>
    <n v="15.30701417600403"/>
    <s v="Active"/>
    <s v="FT"/>
    <s v="N/A"/>
    <x v="2"/>
    <s v="Dallas"/>
    <s v="County"/>
    <s v=","/>
    <s v=" "/>
    <s v="TX"/>
    <n v="31924.308765474001"/>
    <s v="Dallas County, TX"/>
  </r>
  <r>
    <n v="143"/>
    <s v="Sales Associate"/>
    <s v="Apparel"/>
    <d v="2020-07-19T00:00:00"/>
    <d v="2019-07-01T00:00:00"/>
    <d v="2020-06-30T00:00:00"/>
    <n v="52.142857142857146"/>
    <x v="426"/>
    <n v="2085.6"/>
    <n v="15.296283344716896"/>
    <s v="Active"/>
    <s v="FT"/>
    <s v="N/A"/>
    <x v="2"/>
    <s v="Dallas"/>
    <s v="County"/>
    <s v=","/>
    <s v=" "/>
    <s v="TX"/>
    <n v="31901.928543741556"/>
    <s v="Dallas County, TX"/>
  </r>
  <r>
    <n v="142"/>
    <s v="Sales Associate"/>
    <s v="Apparel"/>
    <d v="2020-07-17T00:00:00"/>
    <d v="2019-07-01T00:00:00"/>
    <d v="2020-06-30T00:00:00"/>
    <n v="52.142857142857146"/>
    <x v="427"/>
    <n v="2085.6"/>
    <n v="15.295773478352196"/>
    <s v="Active"/>
    <s v="FT"/>
    <s v="N/A"/>
    <x v="2"/>
    <s v="Dallas"/>
    <s v="County"/>
    <s v=","/>
    <s v=" "/>
    <s v="TX"/>
    <n v="31900.865166451338"/>
    <s v="Dallas County, TX"/>
  </r>
  <r>
    <n v="141"/>
    <s v="Sales Associate"/>
    <s v="Apparel"/>
    <d v="2020-06-01T00:00:00"/>
    <d v="2019-07-01T00:00:00"/>
    <d v="2020-06-30T00:00:00"/>
    <n v="52.142857142857146"/>
    <x v="428"/>
    <n v="1616.34"/>
    <n v="15.295098483869864"/>
    <s v="Active"/>
    <s v="FT"/>
    <s v="N/A"/>
    <x v="5"/>
    <s v="Comanche"/>
    <s v="County"/>
    <s v=","/>
    <s v=" "/>
    <s v="OK"/>
    <n v="24722.079483418216"/>
    <s v="Comanche County, OK"/>
  </r>
  <r>
    <n v="140"/>
    <s v="Sales Associate"/>
    <s v="Apparel"/>
    <d v="2020-06-01T00:00:00"/>
    <d v="2019-07-01T00:00:00"/>
    <d v="2020-06-30T00:00:00"/>
    <n v="52.142857142857146"/>
    <x v="429"/>
    <n v="1668.48"/>
    <n v="15.28884375763551"/>
    <s v="Active"/>
    <s v="FT"/>
    <s v="N/A"/>
    <x v="5"/>
    <s v="Comanche"/>
    <s v="County"/>
    <s v=","/>
    <s v=" "/>
    <s v="OK"/>
    <n v="25509.130032739697"/>
    <s v="Comanche County, OK"/>
  </r>
  <r>
    <n v="139"/>
    <s v="Sales Associate"/>
    <s v="Apparel"/>
    <d v="2020-06-01T00:00:00"/>
    <d v="2019-07-01T00:00:00"/>
    <d v="2020-06-30T00:00:00"/>
    <n v="52.142857142857146"/>
    <x v="430"/>
    <n v="1720.6200000000001"/>
    <n v="15.271157257525084"/>
    <s v="Active"/>
    <s v="FT"/>
    <s v="N/A"/>
    <x v="5"/>
    <s v="Comanche"/>
    <s v="County"/>
    <s v=","/>
    <s v=" "/>
    <s v="OK"/>
    <n v="26275.858600442814"/>
    <s v="Comanche County, OK"/>
  </r>
  <r>
    <n v="138"/>
    <s v="Sales Associate"/>
    <s v="Apparel"/>
    <d v="2020-06-01T00:00:00"/>
    <d v="2019-07-01T00:00:00"/>
    <d v="2020-06-30T00:00:00"/>
    <n v="52.142857142857146"/>
    <x v="431"/>
    <n v="1720.6200000000001"/>
    <n v="15.252863330554895"/>
    <s v="Active"/>
    <s v="FT"/>
    <s v="N/A"/>
    <x v="5"/>
    <s v="Comanche"/>
    <s v="County"/>
    <s v=","/>
    <s v=" "/>
    <s v="OK"/>
    <n v="26244.381703819367"/>
    <s v="Comanche County, OK"/>
  </r>
  <r>
    <n v="137"/>
    <s v="Sales Associate"/>
    <s v="Apparel"/>
    <d v="2020-06-01T00:00:00"/>
    <d v="2019-07-01T00:00:00"/>
    <d v="2020-06-30T00:00:00"/>
    <n v="52.142857142857146"/>
    <x v="432"/>
    <n v="1824.9"/>
    <n v="15.222651746350575"/>
    <s v="Active"/>
    <s v="FT"/>
    <s v="N/A"/>
    <x v="5"/>
    <s v="Comanche"/>
    <s v="County"/>
    <s v=","/>
    <s v=" "/>
    <s v="OK"/>
    <n v="27779.817171915165"/>
    <s v="Comanche County, OK"/>
  </r>
  <r>
    <n v="136"/>
    <s v="Senior Sales Associate"/>
    <s v="Apparel"/>
    <d v="2017-01-01T00:00:00"/>
    <d v="2019-07-01T00:00:00"/>
    <d v="2020-06-30T00:00:00"/>
    <n v="52.142857142857146"/>
    <x v="433"/>
    <n v="1824.9"/>
    <n v="15.22062804368713"/>
    <s v="Active"/>
    <s v="FT"/>
    <s v="N/A"/>
    <x v="5"/>
    <s v="Comanche"/>
    <s v="County"/>
    <s v=","/>
    <s v=" "/>
    <s v="OK"/>
    <n v="27776.124116924646"/>
    <s v="Comanche County, OK"/>
  </r>
  <r>
    <n v="135"/>
    <s v="Sales Associate"/>
    <s v="Apparel"/>
    <d v="2020-06-01T00:00:00"/>
    <d v="2019-07-01T00:00:00"/>
    <d v="2020-06-30T00:00:00"/>
    <n v="52.142857142857146"/>
    <x v="434"/>
    <n v="1877.04"/>
    <n v="15.19489029105257"/>
    <s v="Active"/>
    <s v="FT"/>
    <s v="N/A"/>
    <x v="5"/>
    <s v="Comanche"/>
    <s v="County"/>
    <s v=","/>
    <s v=" "/>
    <s v="OK"/>
    <n v="28521.416871917314"/>
    <s v="Comanche County, OK"/>
  </r>
  <r>
    <n v="134"/>
    <s v="Sales Associate"/>
    <s v="Apparel"/>
    <d v="2020-06-01T00:00:00"/>
    <d v="2019-07-01T00:00:00"/>
    <d v="2020-06-30T00:00:00"/>
    <n v="52.142857142857146"/>
    <x v="435"/>
    <n v="1929.18"/>
    <n v="15.187582298872085"/>
    <s v="Active"/>
    <s v="FT"/>
    <s v="N/A"/>
    <x v="5"/>
    <s v="Comanche"/>
    <s v="County"/>
    <s v=","/>
    <s v=" "/>
    <s v="OK"/>
    <n v="29299.580019338049"/>
    <s v="Comanche County, OK"/>
  </r>
  <r>
    <n v="133"/>
    <s v="Sales Associate"/>
    <s v="Apparel"/>
    <d v="2020-06-01T00:00:00"/>
    <d v="2019-07-01T00:00:00"/>
    <d v="2020-06-30T00:00:00"/>
    <n v="52.142857142857146"/>
    <x v="436"/>
    <n v="1981.32"/>
    <n v="15.181804523861407"/>
    <s v="Active"/>
    <s v="FT"/>
    <s v="N/A"/>
    <x v="5"/>
    <s v="Comanche"/>
    <s v="County"/>
    <s v=","/>
    <s v=" "/>
    <s v="OK"/>
    <n v="30080.012939217082"/>
    <s v="Comanche County, OK"/>
  </r>
  <r>
    <n v="132"/>
    <s v="Sales Associate"/>
    <s v="Apparel"/>
    <d v="2020-06-01T00:00:00"/>
    <d v="2019-07-01T00:00:00"/>
    <d v="2020-06-30T00:00:00"/>
    <n v="52.142857142857146"/>
    <x v="437"/>
    <n v="2085.6"/>
    <n v="15.178335059043301"/>
    <s v="Active"/>
    <s v="FT"/>
    <s v="N/A"/>
    <x v="5"/>
    <s v="Comanche"/>
    <s v="County"/>
    <s v=","/>
    <s v=" "/>
    <s v="OK"/>
    <n v="31655.935599140706"/>
    <s v="Comanche County, OK"/>
  </r>
  <r>
    <n v="131"/>
    <s v="Sales Associate"/>
    <s v="Apparel"/>
    <d v="2020-06-01T00:00:00"/>
    <d v="2019-07-01T00:00:00"/>
    <d v="2020-06-30T00:00:00"/>
    <n v="52.142857142857146"/>
    <x v="438"/>
    <n v="2085.6"/>
    <n v="15.153243116119549"/>
    <s v="Active"/>
    <s v="FT"/>
    <s v="N/A"/>
    <x v="5"/>
    <s v="Comanche"/>
    <s v="County"/>
    <s v=","/>
    <s v=" "/>
    <s v="OK"/>
    <n v="31603.60384297893"/>
    <s v="Comanche County, OK"/>
  </r>
  <r>
    <n v="130"/>
    <s v="Sales Associate"/>
    <s v="Apparel"/>
    <d v="2020-06-01T00:00:00"/>
    <d v="2019-07-01T00:00:00"/>
    <d v="2020-06-30T00:00:00"/>
    <n v="52.142857142857146"/>
    <x v="439"/>
    <n v="2085.6"/>
    <n v="15.140812096350746"/>
    <s v="Active"/>
    <s v="FT"/>
    <s v="N/A"/>
    <x v="5"/>
    <s v="Comanche"/>
    <s v="County"/>
    <s v=","/>
    <s v=" "/>
    <s v="OK"/>
    <n v="31577.677708149116"/>
    <s v="Comanche County, OK"/>
  </r>
  <r>
    <n v="129"/>
    <s v="Sales Associate"/>
    <s v="Apparel"/>
    <d v="2020-06-01T00:00:00"/>
    <d v="2019-07-01T00:00:00"/>
    <d v="2020-06-30T00:00:00"/>
    <n v="52.142857142857146"/>
    <x v="440"/>
    <n v="2085.6"/>
    <n v="15.139563185539673"/>
    <s v="Active"/>
    <s v="FT"/>
    <s v="N/A"/>
    <x v="5"/>
    <s v="Comanche"/>
    <s v="County"/>
    <s v=","/>
    <s v=" "/>
    <s v="OK"/>
    <n v="31575.072979761542"/>
    <s v="Comanche County, OK"/>
  </r>
  <r>
    <n v="128"/>
    <s v="Sales Associate"/>
    <s v="Apparel"/>
    <d v="2020-07-01T00:00:00"/>
    <d v="2019-07-01T00:00:00"/>
    <d v="2020-06-30T00:00:00"/>
    <n v="52.142857142857146"/>
    <x v="441"/>
    <n v="1929.18"/>
    <n v="15.134328190576728"/>
    <s v="Active"/>
    <s v="FT"/>
    <s v="N/A"/>
    <x v="5"/>
    <s v="Comanche"/>
    <s v="County"/>
    <s v=","/>
    <s v=" "/>
    <s v="OK"/>
    <n v="29196.843258696812"/>
    <s v="Comanche County, OK"/>
  </r>
  <r>
    <n v="127"/>
    <s v="Sales Associate"/>
    <s v="Apparel"/>
    <d v="2020-07-01T00:00:00"/>
    <d v="2019-07-01T00:00:00"/>
    <d v="2020-06-30T00:00:00"/>
    <n v="52.142857142857146"/>
    <x v="442"/>
    <n v="1929.18"/>
    <n v="15.131696485650274"/>
    <s v="Active"/>
    <s v="FT"/>
    <s v="N/A"/>
    <x v="5"/>
    <s v="Comanche"/>
    <s v="County"/>
    <s v=","/>
    <s v=" "/>
    <s v="OK"/>
    <n v="29191.766226186795"/>
    <s v="Comanche County, OK"/>
  </r>
  <r>
    <n v="126"/>
    <s v="Sales Associate"/>
    <s v="Apparel"/>
    <d v="2020-07-01T00:00:00"/>
    <d v="2019-07-01T00:00:00"/>
    <d v="2020-06-30T00:00:00"/>
    <n v="52.142857142857146"/>
    <x v="443"/>
    <n v="1929.18"/>
    <n v="15.129046473003001"/>
    <s v="Active"/>
    <s v="FT"/>
    <s v="N/A"/>
    <x v="5"/>
    <s v="Comanche"/>
    <s v="County"/>
    <s v=","/>
    <s v=" "/>
    <s v="OK"/>
    <n v="29186.653874787931"/>
    <s v="Comanche County, OK"/>
  </r>
  <r>
    <n v="125"/>
    <s v="Sales Associate"/>
    <s v="Apparel"/>
    <d v="2020-07-01T00:00:00"/>
    <d v="2019-07-01T00:00:00"/>
    <d v="2020-06-30T00:00:00"/>
    <n v="52.142857142857146"/>
    <x v="444"/>
    <n v="1929.18"/>
    <n v="15.126442213453732"/>
    <s v="Active"/>
    <s v="FT"/>
    <s v="N/A"/>
    <x v="5"/>
    <s v="Comanche"/>
    <s v="County"/>
    <s v=","/>
    <s v=" "/>
    <s v="OK"/>
    <n v="29181.629789350671"/>
    <s v="Comanche County, OK"/>
  </r>
  <r>
    <n v="124"/>
    <s v="Sales Associate"/>
    <s v="Apparel"/>
    <d v="2015-01-01T00:00:00"/>
    <d v="2019-07-01T00:00:00"/>
    <d v="2020-06-30T00:00:00"/>
    <n v="52.142857142857146"/>
    <x v="445"/>
    <n v="2085.6"/>
    <n v="15.101823559093969"/>
    <s v="Active"/>
    <s v="FT"/>
    <s v="N/A"/>
    <x v="5"/>
    <s v="Comanche"/>
    <s v="County"/>
    <s v=","/>
    <s v=" "/>
    <s v="OK"/>
    <n v="31496.36321484638"/>
    <s v="Comanche County, OK"/>
  </r>
  <r>
    <n v="123"/>
    <s v="Sales Associate"/>
    <s v="Apparel"/>
    <d v="2018-01-01T00:00:00"/>
    <d v="2019-07-01T00:00:00"/>
    <d v="2020-06-30T00:00:00"/>
    <n v="52.142857142857146"/>
    <x v="446"/>
    <n v="2085.6"/>
    <n v="15.096842404675067"/>
    <s v="Active"/>
    <s v="FT"/>
    <s v="N/A"/>
    <x v="2"/>
    <s v="Dallas"/>
    <s v="County"/>
    <s v=","/>
    <s v=" "/>
    <s v="TX"/>
    <n v="31485.97451919032"/>
    <s v="Dallas County, TX"/>
  </r>
  <r>
    <n v="122"/>
    <s v="Sales Associate"/>
    <s v="Apparel"/>
    <d v="2015-01-01T00:00:00"/>
    <d v="2019-07-01T00:00:00"/>
    <d v="2020-06-30T00:00:00"/>
    <n v="52.142857142857146"/>
    <x v="447"/>
    <n v="2085.6"/>
    <n v="15.092913894953128"/>
    <s v="Active"/>
    <s v="FT"/>
    <s v="N/A"/>
    <x v="2"/>
    <s v="Dallas"/>
    <s v="County"/>
    <s v=","/>
    <s v=" "/>
    <s v="TX"/>
    <n v="31477.781219314242"/>
    <s v="Dallas County, TX"/>
  </r>
  <r>
    <n v="121"/>
    <s v="Sales Associate"/>
    <s v="Apparel"/>
    <d v="2018-01-01T00:00:00"/>
    <d v="2019-07-01T00:00:00"/>
    <d v="2020-06-30T00:00:00"/>
    <n v="52.142857142857146"/>
    <x v="448"/>
    <n v="2085.6"/>
    <n v="15.078331473035234"/>
    <s v="Active"/>
    <s v="FT"/>
    <s v="N/A"/>
    <x v="2"/>
    <s v="Dallas"/>
    <s v="County"/>
    <s v=","/>
    <s v=" "/>
    <s v="TX"/>
    <n v="31447.368120162282"/>
    <s v="Dallas County, TX"/>
  </r>
  <r>
    <n v="120"/>
    <s v="Sales Associate"/>
    <s v="Apparel"/>
    <d v="2015-01-01T00:00:00"/>
    <d v="2019-07-01T00:00:00"/>
    <d v="2020-06-30T00:00:00"/>
    <n v="52.142857142857146"/>
    <x v="449"/>
    <n v="2085.6"/>
    <n v="15.078243489083862"/>
    <s v="Active"/>
    <s v="FT"/>
    <s v="N/A"/>
    <x v="2"/>
    <s v="Dallas"/>
    <s v="County"/>
    <s v=","/>
    <s v=" "/>
    <s v="TX"/>
    <n v="31447.184620833301"/>
    <s v="Dallas County, TX"/>
  </r>
  <r>
    <n v="119"/>
    <s v="Sales Associate"/>
    <s v="Apparel"/>
    <d v="2018-01-01T00:00:00"/>
    <d v="2019-07-01T00:00:00"/>
    <d v="2020-06-30T00:00:00"/>
    <n v="52.142857142857146"/>
    <x v="450"/>
    <n v="2085.6"/>
    <n v="15.077084221430429"/>
    <s v="Active"/>
    <s v="FT"/>
    <s v="N/A"/>
    <x v="2"/>
    <s v="Dallas"/>
    <s v="County"/>
    <s v=","/>
    <s v=" "/>
    <s v="TX"/>
    <n v="31444.7668522153"/>
    <s v="Dallas County, TX"/>
  </r>
  <r>
    <n v="118"/>
    <s v="Sales Associate"/>
    <s v="Apparel"/>
    <d v="2015-01-01T00:00:00"/>
    <d v="2019-07-01T00:00:00"/>
    <d v="2020-06-30T00:00:00"/>
    <n v="52.142857142857146"/>
    <x v="451"/>
    <n v="2085.6"/>
    <n v="15.054499188661808"/>
    <s v="Active"/>
    <s v="FT"/>
    <s v="N/A"/>
    <x v="2"/>
    <s v="Dallas"/>
    <s v="County"/>
    <s v=","/>
    <s v=" "/>
    <s v="TX"/>
    <n v="31397.663507873065"/>
    <s v="Dallas County, TX"/>
  </r>
  <r>
    <n v="117"/>
    <s v="Sales Associate"/>
    <s v="Apparel"/>
    <d v="2020-07-15T00:00:00"/>
    <d v="2019-07-01T00:00:00"/>
    <d v="2020-06-30T00:00:00"/>
    <n v="52.142857142857146"/>
    <x v="452"/>
    <n v="1564.2"/>
    <n v="15.052391562696346"/>
    <s v="Active"/>
    <s v="FT"/>
    <s v="N/A"/>
    <x v="2"/>
    <s v="Dallas"/>
    <s v="County"/>
    <s v=","/>
    <s v=" "/>
    <s v="TX"/>
    <n v="23544.950882369627"/>
    <s v="Dallas County, TX"/>
  </r>
  <r>
    <n v="116"/>
    <s v="Sales Associate"/>
    <s v="Apparel"/>
    <d v="2020-07-14T00:00:00"/>
    <d v="2019-07-01T00:00:00"/>
    <d v="2020-06-30T00:00:00"/>
    <n v="52.142857142857146"/>
    <x v="453"/>
    <n v="2085.6"/>
    <n v="15.032675922243824"/>
    <s v="Active"/>
    <s v="FT"/>
    <s v="N/A"/>
    <x v="2"/>
    <s v="Dallas"/>
    <s v="County"/>
    <s v=","/>
    <s v=" "/>
    <s v="TX"/>
    <n v="31352.148903431716"/>
    <s v="Dallas County, TX"/>
  </r>
  <r>
    <n v="115"/>
    <s v="Sales Associate"/>
    <s v="Apparel"/>
    <d v="2020-07-13T00:00:00"/>
    <d v="2019-07-01T00:00:00"/>
    <d v="2020-06-30T00:00:00"/>
    <n v="52.142857142857146"/>
    <x v="454"/>
    <n v="2085.6"/>
    <n v="15.01741265127807"/>
    <s v="Active"/>
    <s v="FT"/>
    <s v="N/A"/>
    <x v="2"/>
    <s v="Dallas"/>
    <s v="County"/>
    <s v=","/>
    <s v=" "/>
    <s v="TX"/>
    <n v="31320.315825505542"/>
    <s v="Dallas County, TX"/>
  </r>
  <r>
    <n v="11"/>
    <s v="Sales Associate"/>
    <s v="Apparel"/>
    <d v="2020-07-09T00:00:00"/>
    <d v="2019-07-01T00:00:00"/>
    <d v="2020-06-30T00:00:00"/>
    <n v="52.142857142857146"/>
    <x v="455"/>
    <n v="1772.76"/>
    <n v="15.01"/>
    <s v="Active"/>
    <s v="FT"/>
    <s v="N/A"/>
    <x v="2"/>
    <s v="Dallas"/>
    <s v="County"/>
    <s v=","/>
    <s v=" "/>
    <s v="TX"/>
    <n v="26609.1276"/>
    <s v="Dallas County, TX"/>
  </r>
  <r>
    <n v="114"/>
    <s v="Sales Associate"/>
    <s v="Apparel"/>
    <d v="2020-07-12T00:00:00"/>
    <d v="2019-07-01T00:00:00"/>
    <d v="2020-06-30T00:00:00"/>
    <n v="52.142857142857146"/>
    <x v="456"/>
    <n v="2085.6"/>
    <n v="14.997301425226073"/>
    <s v="Active"/>
    <s v="FT"/>
    <s v="N/A"/>
    <x v="2"/>
    <s v="Dallas"/>
    <s v="County"/>
    <s v=","/>
    <s v=" "/>
    <s v="TX"/>
    <n v="31278.371852451495"/>
    <s v="Dallas County, TX"/>
  </r>
  <r>
    <n v="113"/>
    <s v="Sales Associate"/>
    <s v="Apparel"/>
    <d v="2020-07-06T00:00:00"/>
    <d v="2019-07-01T00:00:00"/>
    <d v="2020-06-30T00:00:00"/>
    <n v="52.142857142857146"/>
    <x v="457"/>
    <n v="2085.6"/>
    <n v="14.952714034025561"/>
    <s v="Active"/>
    <s v="FT"/>
    <s v="N/A"/>
    <x v="2"/>
    <s v="Dallas"/>
    <s v="County"/>
    <s v=","/>
    <s v=" "/>
    <s v="TX"/>
    <n v="31185.380389363709"/>
    <s v="Dallas County, TX"/>
  </r>
  <r>
    <n v="112"/>
    <s v="Sales Associate"/>
    <s v="Apparel"/>
    <d v="2020-07-22T00:00:00"/>
    <d v="2019-07-01T00:00:00"/>
    <d v="2020-06-30T00:00:00"/>
    <n v="52.142857142857146"/>
    <x v="458"/>
    <n v="2085.6"/>
    <n v="14.951011804653108"/>
    <s v="Active"/>
    <s v="FT"/>
    <s v="N/A"/>
    <x v="2"/>
    <s v="Dallas"/>
    <s v="County"/>
    <s v=","/>
    <s v=" "/>
    <s v="TX"/>
    <n v="31181.830219784522"/>
    <s v="Dallas County, TX"/>
  </r>
  <r>
    <n v="111"/>
    <s v="Sales Associate"/>
    <s v="Apparel"/>
    <d v="2020-07-16T00:00:00"/>
    <d v="2019-07-01T00:00:00"/>
    <d v="2020-06-30T00:00:00"/>
    <n v="52.142857142857146"/>
    <x v="459"/>
    <n v="2085.6"/>
    <n v="14.93947036374478"/>
    <s v="Active"/>
    <s v="FT"/>
    <s v="N/A"/>
    <x v="2"/>
    <s v="Dallas"/>
    <s v="County"/>
    <s v=","/>
    <s v=" "/>
    <s v="TX"/>
    <n v="31157.759390626114"/>
    <s v="Dallas County, TX"/>
  </r>
  <r>
    <n v="110"/>
    <s v="Senior Sales Associate"/>
    <s v="Apparel"/>
    <d v="2014-01-01T00:00:00"/>
    <d v="2019-07-01T00:00:00"/>
    <d v="2020-06-30T00:00:00"/>
    <n v="52.142857142857146"/>
    <x v="460"/>
    <n v="2085.6"/>
    <n v="14.929021069692055"/>
    <s v="Active"/>
    <s v="FT"/>
    <s v="N/A"/>
    <x v="2"/>
    <s v="Dallas"/>
    <s v="County"/>
    <s v=","/>
    <s v=" "/>
    <s v="TX"/>
    <n v="31135.966342949749"/>
    <s v="Dallas County, TX"/>
  </r>
  <r>
    <n v="109"/>
    <s v="Senior Sales Associate"/>
    <s v="Apparel"/>
    <d v="2020-01-01T00:00:00"/>
    <d v="2019-07-01T00:00:00"/>
    <d v="2020-06-30T00:00:00"/>
    <n v="52.142857142857146"/>
    <x v="461"/>
    <n v="2085.6"/>
    <n v="14.909736781995299"/>
    <s v="Active"/>
    <s v="FT"/>
    <s v="N/A"/>
    <x v="2"/>
    <s v="Dallas"/>
    <s v="County"/>
    <s v=","/>
    <s v=" "/>
    <s v="TX"/>
    <n v="31095.747032529394"/>
    <s v="Dallas County, TX"/>
  </r>
  <r>
    <n v="108"/>
    <s v="Sales Associate"/>
    <s v="Apparel"/>
    <d v="2020-07-21T00:00:00"/>
    <d v="2019-07-01T00:00:00"/>
    <d v="2020-06-30T00:00:00"/>
    <n v="52.142857142857146"/>
    <x v="462"/>
    <n v="1668.48"/>
    <n v="14.908077220498555"/>
    <s v="Active"/>
    <s v="FT"/>
    <s v="N/A"/>
    <x v="2"/>
    <s v="Dallas"/>
    <s v="County"/>
    <s v=","/>
    <s v=" "/>
    <s v="TX"/>
    <n v="24873.82868085743"/>
    <s v="Dallas County, TX"/>
  </r>
  <r>
    <n v="107"/>
    <s v="Sales Associate"/>
    <s v="Apparel"/>
    <d v="2020-07-08T00:00:00"/>
    <d v="2019-07-01T00:00:00"/>
    <d v="2020-06-30T00:00:00"/>
    <n v="52.142857142857146"/>
    <x v="463"/>
    <n v="1668.48"/>
    <n v="14.871680006592229"/>
    <s v="Active"/>
    <s v="FT"/>
    <s v="N/A"/>
    <x v="2"/>
    <s v="Dallas"/>
    <s v="County"/>
    <s v=","/>
    <s v=" "/>
    <s v="TX"/>
    <n v="24813.100657399002"/>
    <s v="Dallas County, TX"/>
  </r>
  <r>
    <n v="106"/>
    <s v="Sales Associate"/>
    <s v="Apparel"/>
    <d v="2020-07-18T00:00:00"/>
    <d v="2019-07-01T00:00:00"/>
    <d v="2020-06-30T00:00:00"/>
    <n v="52.142857142857146"/>
    <x v="464"/>
    <n v="1720.6200000000001"/>
    <n v="14.845216923960784"/>
    <s v="Active"/>
    <s v="FT"/>
    <s v="N/A"/>
    <x v="2"/>
    <s v="Dallas"/>
    <s v="County"/>
    <s v=","/>
    <s v=" "/>
    <s v="TX"/>
    <n v="25542.977143705408"/>
    <s v="Dallas County, TX"/>
  </r>
  <r>
    <n v="105"/>
    <s v="Sales Associate"/>
    <s v="Apparel"/>
    <d v="2020-07-09T00:00:00"/>
    <d v="2019-07-01T00:00:00"/>
    <d v="2020-06-30T00:00:00"/>
    <n v="52.142857142857146"/>
    <x v="465"/>
    <n v="1772.76"/>
    <n v="14.81841914580265"/>
    <s v="Active"/>
    <s v="FT"/>
    <s v="N/A"/>
    <x v="2"/>
    <s v="Dallas"/>
    <s v="County"/>
    <s v=","/>
    <s v=" "/>
    <s v="TX"/>
    <n v="26269.500724913105"/>
    <s v="Dallas County, TX"/>
  </r>
  <r>
    <n v="104"/>
    <s v="Sales Associate"/>
    <s v="Apparel"/>
    <d v="2020-07-04T00:00:00"/>
    <d v="2019-07-01T00:00:00"/>
    <d v="2020-06-30T00:00:00"/>
    <n v="52.142857142857146"/>
    <x v="466"/>
    <n v="1772.76"/>
    <n v="14.800510323970416"/>
    <s v="Active"/>
    <s v="FT"/>
    <s v="N/A"/>
    <x v="2"/>
    <s v="Dallas"/>
    <s v="County"/>
    <s v=","/>
    <s v=" "/>
    <s v="TX"/>
    <n v="26237.752681921793"/>
    <s v="Dallas County, TX"/>
  </r>
  <r>
    <n v="103"/>
    <s v="Sales Associate"/>
    <s v="Apparel"/>
    <d v="2020-07-10T00:00:00"/>
    <d v="2019-07-01T00:00:00"/>
    <d v="2020-06-30T00:00:00"/>
    <n v="52.142857142857146"/>
    <x v="467"/>
    <n v="1824.9"/>
    <n v="14.797521127187997"/>
    <s v="Active"/>
    <s v="FT"/>
    <s v="N/A"/>
    <x v="2"/>
    <s v="Dallas"/>
    <s v="County"/>
    <s v=","/>
    <s v=" "/>
    <s v="TX"/>
    <n v="27003.996305005378"/>
    <s v="Dallas County, TX"/>
  </r>
  <r>
    <n v="102"/>
    <s v="Sales Associate"/>
    <s v="Apparel"/>
    <d v="2020-07-07T00:00:00"/>
    <d v="2019-07-01T00:00:00"/>
    <d v="2020-06-30T00:00:00"/>
    <n v="52.142857142857146"/>
    <x v="468"/>
    <n v="1824.9"/>
    <n v="14.765434567737348"/>
    <s v="Active"/>
    <s v="FT"/>
    <s v="N/A"/>
    <x v="2"/>
    <s v="Dallas"/>
    <s v="County"/>
    <s v=","/>
    <s v=" "/>
    <s v="TX"/>
    <n v="26945.441542663888"/>
    <s v="Dallas County, TX"/>
  </r>
  <r>
    <n v="46"/>
    <s v="Sales Associate"/>
    <s v="Apparel"/>
    <d v="2020-06-01T00:00:00"/>
    <d v="2019-07-01T00:00:00"/>
    <d v="2020-06-30T00:00:00"/>
    <n v="52.142857142857146"/>
    <x v="469"/>
    <n v="1668.48"/>
    <n v="14.75"/>
    <s v="Active"/>
    <s v="FT"/>
    <s v="N/A"/>
    <x v="5"/>
    <s v="Comanche"/>
    <s v="County"/>
    <s v=","/>
    <s v=" "/>
    <s v="OK"/>
    <n v="24610.080000000002"/>
    <s v="Comanche County, OK"/>
  </r>
  <r>
    <n v="101"/>
    <s v="Sales Associate"/>
    <s v="Apparel"/>
    <d v="2020-07-05T00:00:00"/>
    <d v="2019-07-01T00:00:00"/>
    <d v="2020-06-30T00:00:00"/>
    <n v="52.142857142857146"/>
    <x v="470"/>
    <n v="1824.9"/>
    <n v="14.7414271576987"/>
    <s v="Active"/>
    <s v="FT"/>
    <s v="N/A"/>
    <x v="2"/>
    <s v="Dallas"/>
    <s v="County"/>
    <s v=","/>
    <s v=" "/>
    <s v="TX"/>
    <n v="26901.630420084359"/>
    <s v="Dallas County, TX"/>
  </r>
  <r>
    <n v="100"/>
    <s v="Sales Associate"/>
    <s v="Apparel"/>
    <d v="2020-07-07T00:00:00"/>
    <d v="2019-07-01T00:00:00"/>
    <d v="2020-06-30T00:00:00"/>
    <n v="52.142857142857146"/>
    <x v="471"/>
    <n v="1877.04"/>
    <n v="14.728402197958692"/>
    <s v="Active"/>
    <s v="FT"/>
    <s v="N/A"/>
    <x v="2"/>
    <s v="Dallas"/>
    <s v="County"/>
    <s v=","/>
    <s v=" "/>
    <s v="TX"/>
    <n v="27645.800061656384"/>
    <s v="Dallas County, TX"/>
  </r>
  <r>
    <n v="99"/>
    <s v="Sales Associate"/>
    <s v="Apparel"/>
    <d v="2020-07-02T00:00:00"/>
    <d v="2019-07-01T00:00:00"/>
    <d v="2020-06-30T00:00:00"/>
    <n v="52.142857142857146"/>
    <x v="472"/>
    <n v="1877.04"/>
    <n v="14.695955985707695"/>
    <s v="Active"/>
    <s v="FT"/>
    <s v="N/A"/>
    <x v="2"/>
    <s v="Dallas"/>
    <s v="County"/>
    <s v=","/>
    <s v=" "/>
    <s v="TX"/>
    <n v="27584.897223412772"/>
    <s v="Dallas County, TX"/>
  </r>
  <r>
    <n v="98"/>
    <s v="Sales Associate"/>
    <s v="Apparel"/>
    <d v="2020-07-11T00:00:00"/>
    <d v="2019-07-01T00:00:00"/>
    <d v="2020-06-30T00:00:00"/>
    <n v="52.142857142857146"/>
    <x v="473"/>
    <n v="1981.32"/>
    <n v="14.69563399568999"/>
    <s v="Active"/>
    <s v="FT"/>
    <s v="N/A"/>
    <x v="2"/>
    <s v="Dallas"/>
    <s v="County"/>
    <s v=","/>
    <s v=" "/>
    <s v="TX"/>
    <n v="29116.75354834049"/>
    <s v="Dallas County, TX"/>
  </r>
  <r>
    <n v="97"/>
    <s v="Sales Associate"/>
    <s v="Apparel"/>
    <d v="2020-07-20T00:00:00"/>
    <d v="2019-07-01T00:00:00"/>
    <d v="2020-06-30T00:00:00"/>
    <n v="52.142857142857146"/>
    <x v="474"/>
    <n v="2085.6"/>
    <n v="14.671238870379518"/>
    <s v="Active"/>
    <s v="FT"/>
    <s v="N/A"/>
    <x v="2"/>
    <s v="Dallas"/>
    <s v="County"/>
    <s v=","/>
    <s v=" "/>
    <s v="TX"/>
    <n v="30598.335788063523"/>
    <s v="Dallas County, TX"/>
  </r>
  <r>
    <n v="96"/>
    <s v="Sales Associate"/>
    <s v="Apparel"/>
    <d v="2020-07-19T00:00:00"/>
    <d v="2019-07-01T00:00:00"/>
    <d v="2020-06-30T00:00:00"/>
    <n v="52.142857142857146"/>
    <x v="475"/>
    <n v="2085.6"/>
    <n v="14.661677290297641"/>
    <s v="Active"/>
    <s v="FT"/>
    <s v="N/A"/>
    <x v="2"/>
    <s v="Dallas"/>
    <s v="County"/>
    <s v=","/>
    <s v=" "/>
    <s v="TX"/>
    <n v="30578.394156644757"/>
    <s v="Dallas County, TX"/>
  </r>
  <r>
    <n v="95"/>
    <s v="Sales Associate"/>
    <s v="Apparel"/>
    <d v="2020-07-17T00:00:00"/>
    <d v="2019-07-01T00:00:00"/>
    <d v="2020-06-30T00:00:00"/>
    <n v="52.142857142857146"/>
    <x v="476"/>
    <n v="2085.6"/>
    <n v="14.659793474664971"/>
    <s v="Active"/>
    <s v="FT"/>
    <s v="N/A"/>
    <x v="2"/>
    <s v="Dallas"/>
    <s v="County"/>
    <s v=","/>
    <s v=" "/>
    <s v="TX"/>
    <n v="30574.465270761262"/>
    <s v="Dallas County, TX"/>
  </r>
  <r>
    <n v="94"/>
    <s v="Sales Associate"/>
    <s v="Apparel"/>
    <d v="2020-06-01T00:00:00"/>
    <d v="2019-07-01T00:00:00"/>
    <d v="2020-06-30T00:00:00"/>
    <n v="52.142857142857146"/>
    <x v="477"/>
    <n v="1616.34"/>
    <n v="14.64942089326539"/>
    <s v="Active"/>
    <s v="FT"/>
    <s v="N/A"/>
    <x v="5"/>
    <s v="Comanche"/>
    <s v="County"/>
    <s v=","/>
    <s v=" "/>
    <s v="OK"/>
    <n v="23678.44496662058"/>
    <s v="Comanche County, OK"/>
  </r>
  <r>
    <n v="93"/>
    <s v="Sales Associate"/>
    <s v="Apparel"/>
    <d v="2020-06-01T00:00:00"/>
    <d v="2019-07-01T00:00:00"/>
    <d v="2020-06-30T00:00:00"/>
    <n v="52.142857142857146"/>
    <x v="478"/>
    <n v="1668.48"/>
    <n v="14.627863252332773"/>
    <s v="Active"/>
    <s v="FT"/>
    <s v="N/A"/>
    <x v="5"/>
    <s v="Comanche"/>
    <s v="County"/>
    <s v=","/>
    <s v=" "/>
    <s v="OK"/>
    <n v="24406.297279252187"/>
    <s v="Comanche County, OK"/>
  </r>
  <r>
    <n v="92"/>
    <s v="Sales Associate"/>
    <s v="Apparel"/>
    <d v="2020-06-01T00:00:00"/>
    <d v="2019-07-01T00:00:00"/>
    <d v="2020-06-30T00:00:00"/>
    <n v="52.142857142857146"/>
    <x v="479"/>
    <n v="1720.6200000000001"/>
    <n v="14.622449494937284"/>
    <s v="Active"/>
    <s v="FT"/>
    <s v="N/A"/>
    <x v="5"/>
    <s v="Comanche"/>
    <s v="County"/>
    <s v=","/>
    <s v=" "/>
    <s v="OK"/>
    <n v="25159.679049978989"/>
    <s v="Comanche County, OK"/>
  </r>
  <r>
    <n v="91"/>
    <s v="Sales Associate"/>
    <s v="Apparel"/>
    <d v="2020-06-01T00:00:00"/>
    <d v="2019-07-01T00:00:00"/>
    <d v="2020-06-30T00:00:00"/>
    <n v="52.142857142857146"/>
    <x v="480"/>
    <n v="1720.6200000000001"/>
    <n v="14.591702836043957"/>
    <s v="Active"/>
    <s v="FT"/>
    <s v="N/A"/>
    <x v="5"/>
    <s v="Comanche"/>
    <s v="County"/>
    <s v=","/>
    <s v=" "/>
    <s v="OK"/>
    <n v="25106.775733753955"/>
    <s v="Comanche County, OK"/>
  </r>
  <r>
    <n v="90"/>
    <s v="Sales Associate"/>
    <s v="Apparel"/>
    <d v="2020-06-01T00:00:00"/>
    <d v="2019-07-01T00:00:00"/>
    <d v="2020-06-30T00:00:00"/>
    <n v="52.142857142857146"/>
    <x v="481"/>
    <n v="1824.9"/>
    <n v="14.591340624052002"/>
    <s v="Active"/>
    <s v="FT"/>
    <s v="N/A"/>
    <x v="5"/>
    <s v="Comanche"/>
    <s v="County"/>
    <s v=","/>
    <s v=" "/>
    <s v="OK"/>
    <n v="26627.737504832501"/>
    <s v="Comanche County, OK"/>
  </r>
  <r>
    <n v="89"/>
    <s v="Senior Sales Associate"/>
    <s v="Apparel"/>
    <d v="2017-01-01T00:00:00"/>
    <d v="2019-07-01T00:00:00"/>
    <d v="2020-06-30T00:00:00"/>
    <n v="52.142857142857146"/>
    <x v="482"/>
    <n v="1824.9"/>
    <n v="14.589210544139547"/>
    <s v="Active"/>
    <s v="FT"/>
    <s v="N/A"/>
    <x v="5"/>
    <s v="Comanche"/>
    <s v="County"/>
    <s v=","/>
    <s v=" "/>
    <s v="OK"/>
    <n v="26623.85032200026"/>
    <s v="Comanche County, OK"/>
  </r>
  <r>
    <n v="88"/>
    <s v="Sales Associate"/>
    <s v="Apparel"/>
    <d v="2020-06-01T00:00:00"/>
    <d v="2019-07-01T00:00:00"/>
    <d v="2020-06-30T00:00:00"/>
    <n v="52.142857142857146"/>
    <x v="483"/>
    <n v="1877.04"/>
    <n v="14.585492136410549"/>
    <s v="Active"/>
    <s v="FT"/>
    <s v="N/A"/>
    <x v="5"/>
    <s v="Comanche"/>
    <s v="County"/>
    <s v=","/>
    <s v=" "/>
    <s v="OK"/>
    <n v="27377.552159728057"/>
    <s v="Comanche County, OK"/>
  </r>
  <r>
    <n v="87"/>
    <s v="Sales Associate"/>
    <s v="Apparel"/>
    <d v="2020-06-01T00:00:00"/>
    <d v="2019-07-01T00:00:00"/>
    <d v="2020-06-30T00:00:00"/>
    <n v="52.142857142857146"/>
    <x v="484"/>
    <n v="1929.18"/>
    <n v="14.579351333958979"/>
    <s v="Active"/>
    <s v="FT"/>
    <s v="N/A"/>
    <x v="5"/>
    <s v="Comanche"/>
    <s v="County"/>
    <s v=","/>
    <s v=" "/>
    <s v="OK"/>
    <n v="28126.193006446982"/>
    <s v="Comanche County, OK"/>
  </r>
  <r>
    <n v="86"/>
    <s v="Sales Associate"/>
    <s v="Apparel"/>
    <d v="2020-06-01T00:00:00"/>
    <d v="2019-07-01T00:00:00"/>
    <d v="2020-06-30T00:00:00"/>
    <n v="52.142857142857146"/>
    <x v="485"/>
    <n v="1981.32"/>
    <n v="14.561299769283927"/>
    <s v="Active"/>
    <s v="FT"/>
    <s v="N/A"/>
    <x v="5"/>
    <s v="Comanche"/>
    <s v="County"/>
    <s v=","/>
    <s v=" "/>
    <s v="OK"/>
    <n v="28850.594458877629"/>
    <s v="Comanche County, OK"/>
  </r>
  <r>
    <n v="85"/>
    <s v="Sales Associate"/>
    <s v="Apparel"/>
    <d v="2020-06-01T00:00:00"/>
    <d v="2019-07-01T00:00:00"/>
    <d v="2020-06-30T00:00:00"/>
    <n v="52.142857142857146"/>
    <x v="486"/>
    <n v="2085.6"/>
    <n v="14.535655463957395"/>
    <s v="Active"/>
    <s v="FT"/>
    <s v="N/A"/>
    <x v="5"/>
    <s v="Comanche"/>
    <s v="County"/>
    <s v=","/>
    <s v=" "/>
    <s v="OK"/>
    <n v="30315.563035629544"/>
    <s v="Comanche County, OK"/>
  </r>
  <r>
    <n v="84"/>
    <s v="Sales Associate"/>
    <s v="Apparel"/>
    <d v="2020-06-01T00:00:00"/>
    <d v="2019-07-01T00:00:00"/>
    <d v="2020-06-30T00:00:00"/>
    <n v="52.142857142857146"/>
    <x v="487"/>
    <n v="2085.6"/>
    <n v="14.535547498003726"/>
    <s v="Active"/>
    <s v="FT"/>
    <s v="N/A"/>
    <x v="5"/>
    <s v="Comanche"/>
    <s v="County"/>
    <s v=","/>
    <s v=" "/>
    <s v="OK"/>
    <n v="30315.337861836571"/>
    <s v="Comanche County, OK"/>
  </r>
  <r>
    <n v="83"/>
    <s v="Sales Associate"/>
    <s v="Apparel"/>
    <d v="2020-06-01T00:00:00"/>
    <d v="2019-07-01T00:00:00"/>
    <d v="2020-06-30T00:00:00"/>
    <n v="52.142857142857146"/>
    <x v="488"/>
    <n v="2085.6"/>
    <n v="14.515770140636906"/>
    <s v="Active"/>
    <s v="FT"/>
    <s v="N/A"/>
    <x v="5"/>
    <s v="Comanche"/>
    <s v="County"/>
    <s v=","/>
    <s v=" "/>
    <s v="OK"/>
    <n v="30274.090205312332"/>
    <s v="Comanche County, OK"/>
  </r>
  <r>
    <n v="47"/>
    <s v="Sales Associate"/>
    <s v="Apparel"/>
    <d v="2020-06-01T00:00:00"/>
    <d v="2019-07-01T00:00:00"/>
    <d v="2020-06-30T00:00:00"/>
    <n v="52.142857142857146"/>
    <x v="489"/>
    <n v="1616.34"/>
    <n v="14.5"/>
    <s v="Active"/>
    <s v="FT"/>
    <s v="N/A"/>
    <x v="5"/>
    <s v="Comanche"/>
    <s v="County"/>
    <s v=","/>
    <s v=" "/>
    <s v="OK"/>
    <n v="23436.93"/>
    <s v="Comanche County, OK"/>
  </r>
  <r>
    <n v="82"/>
    <s v="Sales Associate"/>
    <s v="Apparel"/>
    <d v="2020-06-01T00:00:00"/>
    <d v="2019-07-01T00:00:00"/>
    <d v="2020-06-30T00:00:00"/>
    <n v="52.142857142857146"/>
    <x v="490"/>
    <n v="2085.6"/>
    <n v="14.487346372566599"/>
    <s v="Active"/>
    <s v="FT"/>
    <s v="N/A"/>
    <x v="5"/>
    <s v="Comanche"/>
    <s v="County"/>
    <s v=","/>
    <s v=" "/>
    <s v="OK"/>
    <n v="30214.809594624898"/>
    <s v="Comanche County, OK"/>
  </r>
  <r>
    <n v="81"/>
    <s v="Sales Associate"/>
    <s v="Apparel"/>
    <d v="2020-07-01T00:00:00"/>
    <d v="2019-07-01T00:00:00"/>
    <d v="2020-06-30T00:00:00"/>
    <n v="52.142857142857146"/>
    <x v="491"/>
    <n v="1929.18"/>
    <n v="14.47156504510245"/>
    <s v="Active"/>
    <s v="FT"/>
    <s v="N/A"/>
    <x v="2"/>
    <s v="Dallas"/>
    <s v="County"/>
    <s v=","/>
    <s v=" "/>
    <s v="TX"/>
    <n v="27918.253853710747"/>
    <s v="Dallas County, TX"/>
  </r>
  <r>
    <n v="80"/>
    <s v="Sales Associate"/>
    <s v="Apparel"/>
    <d v="2020-07-01T00:00:00"/>
    <d v="2019-07-01T00:00:00"/>
    <d v="2020-06-30T00:00:00"/>
    <n v="52.142857142857146"/>
    <x v="492"/>
    <n v="1929.18"/>
    <n v="14.466247467479418"/>
    <s v="Active"/>
    <s v="FT"/>
    <s v="N/A"/>
    <x v="2"/>
    <s v="Dallas"/>
    <s v="County"/>
    <s v=","/>
    <s v=" "/>
    <s v="TX"/>
    <n v="27907.995289311944"/>
    <s v="Dallas County, TX"/>
  </r>
  <r>
    <n v="79"/>
    <s v="Sales Associate"/>
    <s v="Apparel"/>
    <d v="2020-07-01T00:00:00"/>
    <d v="2019-07-01T00:00:00"/>
    <d v="2020-06-30T00:00:00"/>
    <n v="52.142857142857146"/>
    <x v="493"/>
    <n v="1929.18"/>
    <n v="14.450498012388987"/>
    <s v="Active"/>
    <s v="FT"/>
    <s v="N/A"/>
    <x v="2"/>
    <s v="Dallas"/>
    <s v="County"/>
    <s v=","/>
    <s v=" "/>
    <s v="TX"/>
    <n v="27877.611755540587"/>
    <s v="Dallas County, TX"/>
  </r>
  <r>
    <n v="78"/>
    <s v="Sales Associate"/>
    <s v="Apparel"/>
    <d v="2020-07-01T00:00:00"/>
    <d v="2019-07-01T00:00:00"/>
    <d v="2020-06-30T00:00:00"/>
    <n v="52.142857142857146"/>
    <x v="494"/>
    <n v="1929.18"/>
    <n v="14.433325231321639"/>
    <s v="Active"/>
    <s v="FT"/>
    <s v="N/A"/>
    <x v="2"/>
    <s v="Dallas"/>
    <s v="County"/>
    <s v=","/>
    <s v=" "/>
    <s v="TX"/>
    <n v="27844.482369761081"/>
    <s v="Dallas County, TX"/>
  </r>
  <r>
    <n v="77"/>
    <s v="Sales Associate"/>
    <s v="Apparel"/>
    <d v="2015-01-01T00:00:00"/>
    <d v="2019-07-01T00:00:00"/>
    <d v="2020-06-30T00:00:00"/>
    <n v="52.142857142857146"/>
    <x v="495"/>
    <n v="2085.6"/>
    <n v="14.409204534627573"/>
    <s v="Active"/>
    <s v="FT"/>
    <s v="N/A"/>
    <x v="2"/>
    <s v="Dallas"/>
    <s v="County"/>
    <s v=","/>
    <s v=" "/>
    <s v="TX"/>
    <n v="30051.836977419265"/>
    <s v="Dallas County, TX"/>
  </r>
  <r>
    <n v="76"/>
    <s v="Sales Associate"/>
    <s v="Apparel"/>
    <d v="2018-01-01T00:00:00"/>
    <d v="2019-07-01T00:00:00"/>
    <d v="2020-06-30T00:00:00"/>
    <n v="52.142857142857146"/>
    <x v="496"/>
    <n v="2085.6"/>
    <n v="14.378213536150959"/>
    <s v="Active"/>
    <s v="FT"/>
    <s v="N/A"/>
    <x v="2"/>
    <s v="Dallas"/>
    <s v="County"/>
    <s v=","/>
    <s v=" "/>
    <s v="TX"/>
    <n v="29987.20215099644"/>
    <s v="Dallas County, TX"/>
  </r>
  <r>
    <n v="75"/>
    <s v="Sales Associate"/>
    <s v="Apparel"/>
    <d v="2015-01-01T00:00:00"/>
    <d v="2019-07-01T00:00:00"/>
    <d v="2020-06-30T00:00:00"/>
    <n v="52.142857142857146"/>
    <x v="497"/>
    <n v="2085.6"/>
    <n v="14.370753115158374"/>
    <s v="Active"/>
    <s v="FT"/>
    <s v="N/A"/>
    <x v="2"/>
    <s v="Dallas"/>
    <s v="County"/>
    <s v=","/>
    <s v=" "/>
    <s v="TX"/>
    <n v="29971.642696974304"/>
    <s v="Dallas County, TX"/>
  </r>
  <r>
    <n v="74"/>
    <s v="Sales Associate"/>
    <s v="Apparel"/>
    <d v="2018-01-01T00:00:00"/>
    <d v="2019-07-01T00:00:00"/>
    <d v="2020-06-30T00:00:00"/>
    <n v="52.142857142857146"/>
    <x v="498"/>
    <n v="2085.6"/>
    <n v="14.367556341219693"/>
    <s v="Active"/>
    <s v="FT"/>
    <s v="N/A"/>
    <x v="2"/>
    <s v="Dallas"/>
    <s v="County"/>
    <s v=","/>
    <s v=" "/>
    <s v="TX"/>
    <n v="29964.975505247789"/>
    <s v="Dallas County, TX"/>
  </r>
  <r>
    <n v="73"/>
    <s v="Sales Associate"/>
    <s v="Apparel"/>
    <d v="2015-01-01T00:00:00"/>
    <d v="2019-07-01T00:00:00"/>
    <d v="2020-06-30T00:00:00"/>
    <n v="52.142857142857146"/>
    <x v="499"/>
    <n v="2085.6"/>
    <n v="14.305247449643664"/>
    <s v="Active"/>
    <s v="FT"/>
    <s v="N/A"/>
    <x v="2"/>
    <s v="Dallas"/>
    <s v="County"/>
    <s v=","/>
    <s v=" "/>
    <s v="TX"/>
    <n v="29835.024080976826"/>
    <s v="Dallas County, TX"/>
  </r>
  <r>
    <n v="72"/>
    <s v="Sales Associate"/>
    <s v="Apparel"/>
    <d v="2018-01-01T00:00:00"/>
    <d v="2019-07-01T00:00:00"/>
    <d v="2020-06-30T00:00:00"/>
    <n v="52.142857142857146"/>
    <x v="500"/>
    <n v="2085.6"/>
    <n v="14.272282710009659"/>
    <s v="Active"/>
    <s v="FT"/>
    <s v="N/A"/>
    <x v="2"/>
    <s v="Dallas"/>
    <s v="County"/>
    <s v=","/>
    <s v=" "/>
    <s v="TX"/>
    <n v="29766.272819996142"/>
    <s v="Dallas County, TX"/>
  </r>
  <r>
    <n v="71"/>
    <s v="Sales Associate"/>
    <s v="Apparel"/>
    <d v="2015-01-01T00:00:00"/>
    <d v="2019-07-01T00:00:00"/>
    <d v="2020-06-30T00:00:00"/>
    <n v="52.142857142857146"/>
    <x v="501"/>
    <n v="2085.6"/>
    <n v="14.249325661119263"/>
    <s v="Active"/>
    <s v="FT"/>
    <s v="N/A"/>
    <x v="2"/>
    <s v="Dallas"/>
    <s v="County"/>
    <s v=","/>
    <s v=" "/>
    <s v="TX"/>
    <n v="29718.393598830335"/>
    <s v="Dallas County, TX"/>
  </r>
  <r>
    <n v="70"/>
    <s v="Sales Associate"/>
    <s v="Apparel"/>
    <d v="2020-07-15T00:00:00"/>
    <d v="2019-07-01T00:00:00"/>
    <d v="2020-06-30T00:00:00"/>
    <n v="52.142857142857146"/>
    <x v="502"/>
    <n v="1564.2"/>
    <n v="14.248836079196304"/>
    <s v="Active"/>
    <s v="FT"/>
    <s v="N/A"/>
    <x v="2"/>
    <s v="Dallas"/>
    <s v="County"/>
    <s v=","/>
    <s v=" "/>
    <s v="TX"/>
    <n v="22288.029395078858"/>
    <s v="Dallas County, TX"/>
  </r>
  <r>
    <n v="69"/>
    <s v="Sales Associate"/>
    <s v="Apparel"/>
    <d v="2020-07-14T00:00:00"/>
    <d v="2019-07-01T00:00:00"/>
    <d v="2020-06-30T00:00:00"/>
    <n v="52.142857142857146"/>
    <x v="503"/>
    <n v="2085.6"/>
    <n v="14.204840131893395"/>
    <s v="Active"/>
    <s v="FT"/>
    <s v="N/A"/>
    <x v="2"/>
    <s v="Dallas"/>
    <s v="County"/>
    <s v=","/>
    <s v=" "/>
    <s v="TX"/>
    <n v="29625.614579076864"/>
    <s v="Dallas County, TX"/>
  </r>
  <r>
    <n v="68"/>
    <s v="Sales Associate"/>
    <s v="Apparel"/>
    <d v="2020-07-13T00:00:00"/>
    <d v="2019-07-01T00:00:00"/>
    <d v="2020-06-30T00:00:00"/>
    <n v="52.142857142857146"/>
    <x v="504"/>
    <n v="2085.6"/>
    <n v="14.19427287015824"/>
    <s v="Active"/>
    <s v="FT"/>
    <s v="N/A"/>
    <x v="2"/>
    <s v="Dallas"/>
    <s v="County"/>
    <s v=","/>
    <s v=" "/>
    <s v="TX"/>
    <n v="29603.575498002025"/>
    <s v="Dallas County, TX"/>
  </r>
  <r>
    <n v="67"/>
    <s v="Sales Associate"/>
    <s v="Apparel"/>
    <d v="2020-07-12T00:00:00"/>
    <d v="2019-07-01T00:00:00"/>
    <d v="2020-06-30T00:00:00"/>
    <n v="52.142857142857146"/>
    <x v="505"/>
    <n v="2085.6"/>
    <n v="14.180661098901099"/>
    <s v="Active"/>
    <s v="FT"/>
    <s v="N/A"/>
    <x v="2"/>
    <s v="Dallas"/>
    <s v="County"/>
    <s v=","/>
    <s v=" "/>
    <s v="TX"/>
    <n v="29575.186787868133"/>
    <s v="Dallas County, TX"/>
  </r>
  <r>
    <n v="66"/>
    <s v="Sales Associate"/>
    <s v="Apparel"/>
    <d v="2020-07-06T00:00:00"/>
    <d v="2019-07-01T00:00:00"/>
    <d v="2020-06-30T00:00:00"/>
    <n v="52.142857142857146"/>
    <x v="506"/>
    <n v="2085.6"/>
    <n v="14.179484191399151"/>
    <s v="Active"/>
    <s v="FT"/>
    <s v="N/A"/>
    <x v="2"/>
    <s v="Dallas"/>
    <s v="County"/>
    <s v=","/>
    <s v=" "/>
    <s v="TX"/>
    <n v="29572.732229582067"/>
    <s v="Dallas County, TX"/>
  </r>
  <r>
    <n v="65"/>
    <s v="Sales Associate"/>
    <s v="Apparel"/>
    <d v="2020-07-22T00:00:00"/>
    <d v="2019-07-01T00:00:00"/>
    <d v="2020-06-30T00:00:00"/>
    <n v="52.142857142857146"/>
    <x v="507"/>
    <n v="2085.6"/>
    <n v="14.165251732267734"/>
    <s v="Active"/>
    <s v="FT"/>
    <s v="N/A"/>
    <x v="2"/>
    <s v="Dallas"/>
    <s v="County"/>
    <s v=","/>
    <s v=" "/>
    <s v="TX"/>
    <n v="29543.049012817584"/>
    <s v="Dallas County, TX"/>
  </r>
  <r>
    <n v="64"/>
    <s v="Sales Associate"/>
    <s v="Apparel"/>
    <d v="2020-07-16T00:00:00"/>
    <d v="2019-07-01T00:00:00"/>
    <d v="2020-06-30T00:00:00"/>
    <n v="52.142857142857146"/>
    <x v="508"/>
    <n v="2085.6"/>
    <n v="14.165048239970133"/>
    <s v="Active"/>
    <s v="FT"/>
    <s v="N/A"/>
    <x v="2"/>
    <s v="Dallas"/>
    <s v="County"/>
    <s v=","/>
    <s v=" "/>
    <s v="TX"/>
    <n v="29542.624609281709"/>
    <s v="Dallas County, TX"/>
  </r>
  <r>
    <n v="63"/>
    <s v="Senior Sales Associate"/>
    <s v="Apparel"/>
    <d v="2014-01-01T00:00:00"/>
    <d v="2019-07-01T00:00:00"/>
    <d v="2020-06-30T00:00:00"/>
    <n v="52.142857142857146"/>
    <x v="509"/>
    <n v="2085.6"/>
    <n v="14.154038940414548"/>
    <s v="Active"/>
    <s v="FT"/>
    <s v="N/A"/>
    <x v="2"/>
    <s v="Dallas"/>
    <s v="County"/>
    <s v=","/>
    <s v=" "/>
    <s v="TX"/>
    <n v="29519.663614128578"/>
    <s v="Dallas County, TX"/>
  </r>
  <r>
    <n v="62"/>
    <s v="Senior Sales Associate"/>
    <s v="Apparel"/>
    <d v="2020-01-01T00:00:00"/>
    <d v="2019-07-01T00:00:00"/>
    <d v="2020-06-30T00:00:00"/>
    <n v="52.142857142857146"/>
    <x v="510"/>
    <n v="2085.6"/>
    <n v="14.096298092017873"/>
    <s v="Active"/>
    <s v="FT"/>
    <s v="N/A"/>
    <x v="2"/>
    <s v="Dallas"/>
    <s v="County"/>
    <s v=","/>
    <s v=" "/>
    <s v="TX"/>
    <n v="29399.239300712474"/>
    <s v="Dallas County, TX"/>
  </r>
  <r>
    <n v="61"/>
    <s v="Sales Associate"/>
    <s v="Apparel"/>
    <d v="2020-07-21T00:00:00"/>
    <d v="2019-07-01T00:00:00"/>
    <d v="2020-06-30T00:00:00"/>
    <n v="52.142857142857146"/>
    <x v="511"/>
    <n v="1668.48"/>
    <n v="14.081722555183946"/>
    <s v="Active"/>
    <s v="FT"/>
    <s v="N/A"/>
    <x v="2"/>
    <s v="Dallas"/>
    <s v="County"/>
    <s v=","/>
    <s v=" "/>
    <s v="TX"/>
    <n v="23495.07244887331"/>
    <s v="Dallas County, TX"/>
  </r>
  <r>
    <n v="60"/>
    <s v="Sales Associate"/>
    <s v="Apparel"/>
    <d v="2020-07-08T00:00:00"/>
    <d v="2019-07-01T00:00:00"/>
    <d v="2020-06-30T00:00:00"/>
    <n v="52.142857142857146"/>
    <x v="512"/>
    <n v="1668.48"/>
    <n v="14.072100374314482"/>
    <s v="Active"/>
    <s v="FT"/>
    <s v="N/A"/>
    <x v="2"/>
    <s v="Dallas"/>
    <s v="County"/>
    <s v=","/>
    <s v=" "/>
    <s v="TX"/>
    <n v="23479.018032536227"/>
    <s v="Dallas County, TX"/>
  </r>
  <r>
    <n v="59"/>
    <s v="Sales Associate"/>
    <s v="Apparel"/>
    <d v="2020-07-18T00:00:00"/>
    <d v="2019-07-01T00:00:00"/>
    <d v="2020-06-30T00:00:00"/>
    <n v="52.142857142857146"/>
    <x v="513"/>
    <n v="1720.6200000000001"/>
    <n v="14.045379820945321"/>
    <s v="Active"/>
    <s v="FT"/>
    <s v="N/A"/>
    <x v="2"/>
    <s v="Dallas"/>
    <s v="County"/>
    <s v=","/>
    <s v=" "/>
    <s v="TX"/>
    <n v="24166.761427514939"/>
    <s v="Dallas County, TX"/>
  </r>
  <r>
    <n v="58"/>
    <s v="Sales Associate"/>
    <s v="Apparel"/>
    <d v="2020-07-09T00:00:00"/>
    <d v="2019-07-01T00:00:00"/>
    <d v="2020-06-30T00:00:00"/>
    <n v="52.142857142857146"/>
    <x v="514"/>
    <n v="1772.76"/>
    <n v="14.02901960607721"/>
    <s v="Active"/>
    <s v="FT"/>
    <s v="N/A"/>
    <x v="2"/>
    <s v="Dallas"/>
    <s v="County"/>
    <s v=","/>
    <s v=" "/>
    <s v="TX"/>
    <n v="24870.084796869432"/>
    <s v="Dallas County, TX"/>
  </r>
  <r>
    <n v="39"/>
    <s v="Sales Associate"/>
    <s v="Apparel"/>
    <d v="2020-06-01T00:00:00"/>
    <d v="2019-07-01T00:00:00"/>
    <d v="2020-06-30T00:00:00"/>
    <n v="52.142857142857146"/>
    <x v="515"/>
    <n v="1981.32"/>
    <n v="14.01"/>
    <s v="Active"/>
    <s v="FT"/>
    <s v="N/A"/>
    <x v="5"/>
    <s v="Comanche"/>
    <s v="County"/>
    <s v=","/>
    <s v=" "/>
    <s v="OK"/>
    <n v="27758.2932"/>
    <s v="Comanche County, OK"/>
  </r>
  <r>
    <n v="41"/>
    <s v="Sales Associate"/>
    <s v="Apparel"/>
    <d v="2020-06-01T00:00:00"/>
    <d v="2019-07-01T00:00:00"/>
    <d v="2020-06-30T00:00:00"/>
    <n v="52.142857142857146"/>
    <x v="516"/>
    <n v="1877.04"/>
    <n v="14.01"/>
    <s v="Active"/>
    <s v="FT"/>
    <s v="N/A"/>
    <x v="5"/>
    <s v="Comanche"/>
    <s v="County"/>
    <s v=","/>
    <s v=" "/>
    <s v="OK"/>
    <n v="26297.330399999999"/>
    <s v="Comanche County, OK"/>
  </r>
  <r>
    <n v="4"/>
    <s v="Sales Associate"/>
    <s v="Apparel"/>
    <d v="2020-07-11T00:00:00"/>
    <d v="2019-07-01T00:00:00"/>
    <d v="2020-06-30T00:00:00"/>
    <n v="52.142857142857146"/>
    <x v="515"/>
    <n v="1981.32"/>
    <n v="14.01"/>
    <s v="Active"/>
    <s v="FT"/>
    <s v="N/A"/>
    <x v="2"/>
    <s v="Dallas"/>
    <s v="County"/>
    <s v=","/>
    <s v=" "/>
    <s v="TX"/>
    <n v="27758.2932"/>
    <s v="Dallas County, TX"/>
  </r>
  <r>
    <n v="18"/>
    <s v="Sales Associate"/>
    <s v="Apparel"/>
    <d v="2020-07-22T00:00:00"/>
    <d v="2019-07-01T00:00:00"/>
    <d v="2020-06-30T00:00:00"/>
    <n v="52.142857142857146"/>
    <x v="517"/>
    <n v="2085.6"/>
    <n v="14.01"/>
    <s v="Active"/>
    <s v="FT"/>
    <s v="N/A"/>
    <x v="2"/>
    <s v="Dallas"/>
    <s v="County"/>
    <s v=","/>
    <s v=" "/>
    <s v="TX"/>
    <n v="29219.255999999998"/>
    <s v="Dallas County, TX"/>
  </r>
  <r>
    <n v="57"/>
    <s v="Sales Associate"/>
    <s v="Apparel"/>
    <d v="2020-07-04T00:00:00"/>
    <d v="2019-07-01T00:00:00"/>
    <d v="2020-06-30T00:00:00"/>
    <n v="52.142857142857146"/>
    <x v="518"/>
    <n v="1772.76"/>
    <n v="13.797718535711889"/>
    <s v="Active"/>
    <s v="FT"/>
    <s v="N/A"/>
    <x v="2"/>
    <s v="Dallas"/>
    <s v="County"/>
    <s v=","/>
    <s v=" "/>
    <s v="TX"/>
    <n v="24460.043511368607"/>
    <s v="Dallas County, TX"/>
  </r>
  <r>
    <n v="56"/>
    <s v="Sales Associate"/>
    <s v="Apparel"/>
    <d v="2020-07-10T00:00:00"/>
    <d v="2019-07-01T00:00:00"/>
    <d v="2020-06-30T00:00:00"/>
    <n v="52.142857142857146"/>
    <x v="519"/>
    <n v="1824.9"/>
    <n v="13.751001869720573"/>
    <s v="Active"/>
    <s v="FT"/>
    <s v="N/A"/>
    <x v="2"/>
    <s v="Dallas"/>
    <s v="County"/>
    <s v=","/>
    <s v=" "/>
    <s v="TX"/>
    <n v="25094.203312053076"/>
    <s v="Dallas County, TX"/>
  </r>
  <r>
    <n v="55"/>
    <s v="Sales Associate"/>
    <s v="Apparel"/>
    <d v="2020-07-07T00:00:00"/>
    <d v="2019-07-01T00:00:00"/>
    <d v="2020-06-30T00:00:00"/>
    <n v="52.142857142857146"/>
    <x v="520"/>
    <n v="1824.9"/>
    <n v="13.710088551680585"/>
    <s v="Active"/>
    <s v="FT"/>
    <s v="N/A"/>
    <x v="2"/>
    <s v="Dallas"/>
    <s v="County"/>
    <s v=","/>
    <s v=" "/>
    <s v="TX"/>
    <n v="25019.540597961899"/>
    <s v="Dallas County, TX"/>
  </r>
  <r>
    <n v="54"/>
    <s v="Sales Associate"/>
    <s v="Apparel"/>
    <d v="2020-07-05T00:00:00"/>
    <d v="2019-07-01T00:00:00"/>
    <d v="2020-06-30T00:00:00"/>
    <n v="52.142857142857146"/>
    <x v="521"/>
    <n v="1824.9"/>
    <n v="13.651217975899248"/>
    <s v="Active"/>
    <s v="FT"/>
    <s v="N/A"/>
    <x v="2"/>
    <s v="Dallas"/>
    <s v="County"/>
    <s v=","/>
    <s v=" "/>
    <s v="TX"/>
    <n v="24912.107684218539"/>
    <s v="Dallas County, TX"/>
  </r>
  <r>
    <n v="53"/>
    <s v="Sales Associate"/>
    <s v="Apparel"/>
    <d v="2020-07-07T00:00:00"/>
    <d v="2019-07-01T00:00:00"/>
    <d v="2020-06-30T00:00:00"/>
    <n v="52.142857142857146"/>
    <x v="522"/>
    <n v="1877.04"/>
    <n v="13.583489876306258"/>
    <s v="Active"/>
    <s v="FT"/>
    <s v="N/A"/>
    <x v="2"/>
    <s v="Dallas"/>
    <s v="County"/>
    <s v=","/>
    <s v=" "/>
    <s v="TX"/>
    <n v="25496.753837421897"/>
    <s v="Dallas County, TX"/>
  </r>
  <r>
    <n v="52"/>
    <s v="Sales Associate"/>
    <s v="Apparel"/>
    <d v="2020-07-02T00:00:00"/>
    <d v="2019-07-01T00:00:00"/>
    <d v="2020-06-30T00:00:00"/>
    <n v="52.142857142857146"/>
    <x v="523"/>
    <n v="1877.04"/>
    <n v="13.53388769292879"/>
    <s v="Active"/>
    <s v="FT"/>
    <s v="N/A"/>
    <x v="2"/>
    <s v="Dallas"/>
    <s v="County"/>
    <s v=","/>
    <s v=" "/>
    <s v="TX"/>
    <n v="25403.648555135056"/>
    <s v="Dallas County, TX"/>
  </r>
  <r>
    <n v="40"/>
    <s v="Sales Associate"/>
    <s v="Apparel"/>
    <d v="2020-06-01T00:00:00"/>
    <d v="2019-07-01T00:00:00"/>
    <d v="2020-06-30T00:00:00"/>
    <n v="52.142857142857146"/>
    <x v="524"/>
    <n v="1929.18"/>
    <n v="13.5"/>
    <s v="Active"/>
    <s v="FT"/>
    <s v="N/A"/>
    <x v="5"/>
    <s v="Comanche"/>
    <s v="County"/>
    <s v=","/>
    <s v=" "/>
    <s v="OK"/>
    <n v="26043.93"/>
    <s v="Comanche County, OK"/>
  </r>
  <r>
    <n v="51"/>
    <s v="Sales Associate"/>
    <s v="Apparel"/>
    <d v="2020-07-11T00:00:00"/>
    <d v="2019-07-01T00:00:00"/>
    <d v="2020-06-30T00:00:00"/>
    <n v="52.142857142857146"/>
    <x v="525"/>
    <n v="1981.32"/>
    <n v="13.423917515217857"/>
    <s v="Active"/>
    <s v="FT"/>
    <s v="N/A"/>
    <x v="2"/>
    <s v="Dallas"/>
    <s v="County"/>
    <s v=","/>
    <s v=" "/>
    <s v="TX"/>
    <n v="26597.076251251445"/>
    <s v="Dallas County, TX"/>
  </r>
  <r>
    <n v="50"/>
    <s v="Sales Associate"/>
    <s v="Apparel"/>
    <d v="2020-07-20T00:00:00"/>
    <d v="2019-07-01T00:00:00"/>
    <d v="2020-06-30T00:00:00"/>
    <n v="52.142857142857146"/>
    <x v="526"/>
    <n v="2085.6"/>
    <n v="13.365185805673368"/>
    <s v="Active"/>
    <s v="FT"/>
    <s v="N/A"/>
    <x v="2"/>
    <s v="Dallas"/>
    <s v="County"/>
    <s v=","/>
    <s v=" "/>
    <s v="TX"/>
    <n v="27874.431516312376"/>
    <s v="Dallas County, TX"/>
  </r>
  <r>
    <n v="49"/>
    <s v="Sales Associate"/>
    <s v="Apparel"/>
    <d v="2020-07-19T00:00:00"/>
    <d v="2019-07-01T00:00:00"/>
    <d v="2020-06-30T00:00:00"/>
    <n v="52.142857142857146"/>
    <x v="527"/>
    <n v="2085.6"/>
    <n v="13.364883957718526"/>
    <s v="Active"/>
    <s v="FT"/>
    <s v="N/A"/>
    <x v="2"/>
    <s v="Dallas"/>
    <s v="County"/>
    <s v=","/>
    <s v=" "/>
    <s v="TX"/>
    <n v="27873.801982217756"/>
    <s v="Dallas County, TX"/>
  </r>
  <r>
    <n v="8"/>
    <s v="Sales Associate"/>
    <s v="Apparel"/>
    <d v="2020-07-07T00:00:00"/>
    <d v="2019-07-01T00:00:00"/>
    <d v="2020-06-30T00:00:00"/>
    <n v="52.142857142857146"/>
    <x v="528"/>
    <n v="1824.9"/>
    <n v="13.25"/>
    <s v="Active"/>
    <s v="FT"/>
    <s v="N/A"/>
    <x v="2"/>
    <s v="Dallas"/>
    <s v="County"/>
    <s v=","/>
    <s v=" "/>
    <s v="TX"/>
    <n v="24179.925000000003"/>
    <s v="Dallas County, TX"/>
  </r>
  <r>
    <n v="19"/>
    <s v="Sales Associate"/>
    <s v="Apparel"/>
    <d v="2020-07-06T00:00:00"/>
    <d v="2019-07-01T00:00:00"/>
    <d v="2020-06-30T00:00:00"/>
    <n v="52.142857142857146"/>
    <x v="529"/>
    <n v="2085.6"/>
    <n v="13.2"/>
    <s v="Active"/>
    <s v="FT"/>
    <s v="N/A"/>
    <x v="2"/>
    <s v="Dallas"/>
    <s v="County"/>
    <s v=","/>
    <s v=" "/>
    <s v="TX"/>
    <n v="27529.919999999998"/>
    <s v="Dallas County, TX"/>
  </r>
  <r>
    <n v="6"/>
    <s v="Sales Associate"/>
    <s v="Apparel"/>
    <d v="2020-07-07T00:00:00"/>
    <d v="2019-07-01T00:00:00"/>
    <d v="2020-06-30T00:00:00"/>
    <n v="52.142857142857146"/>
    <x v="530"/>
    <n v="1877.04"/>
    <n v="13.1"/>
    <s v="Active"/>
    <s v="FT"/>
    <s v="N/A"/>
    <x v="2"/>
    <s v="Dallas"/>
    <s v="County"/>
    <s v=","/>
    <s v=" "/>
    <s v="TX"/>
    <n v="24589.223999999998"/>
    <s v="Dallas County, TX"/>
  </r>
  <r>
    <n v="7"/>
    <s v="Sales Associate"/>
    <s v="Apparel"/>
    <d v="2020-07-05T00:00:00"/>
    <d v="2019-07-01T00:00:00"/>
    <d v="2020-06-30T00:00:00"/>
    <n v="52.142857142857146"/>
    <x v="531"/>
    <n v="1824.9"/>
    <n v="13.1"/>
    <s v="Active"/>
    <s v="FT"/>
    <s v="N/A"/>
    <x v="2"/>
    <s v="Dallas"/>
    <s v="County"/>
    <s v=","/>
    <s v=" "/>
    <s v="TX"/>
    <n v="23906.190000000002"/>
    <s v="Dallas County, TX"/>
  </r>
  <r>
    <n v="38"/>
    <s v="Sales Associate"/>
    <s v="Apparel"/>
    <d v="2020-06-01T00:00:00"/>
    <d v="2019-07-01T00:00:00"/>
    <d v="2020-06-30T00:00:00"/>
    <n v="52.142857142857146"/>
    <x v="532"/>
    <n v="2085.6"/>
    <n v="13.01"/>
    <s v="Active"/>
    <s v="FT"/>
    <s v="N/A"/>
    <x v="5"/>
    <s v="Comanche"/>
    <s v="County"/>
    <s v=","/>
    <s v=" "/>
    <s v="OK"/>
    <n v="27133.655999999999"/>
    <s v="Comanche County, OK"/>
  </r>
  <r>
    <n v="43"/>
    <s v="Sales Associate"/>
    <s v="Apparel"/>
    <d v="2020-06-01T00:00:00"/>
    <d v="2019-07-01T00:00:00"/>
    <d v="2020-06-30T00:00:00"/>
    <n v="52.142857142857146"/>
    <x v="533"/>
    <n v="1824.9"/>
    <n v="13.01"/>
    <s v="Active"/>
    <s v="FT"/>
    <s v="N/A"/>
    <x v="5"/>
    <s v="Comanche"/>
    <s v="County"/>
    <s v=","/>
    <s v=" "/>
    <s v="OK"/>
    <n v="23741.949000000001"/>
    <s v="Comanche County, OK"/>
  </r>
  <r>
    <n v="44"/>
    <s v="Sales Associate"/>
    <s v="Apparel"/>
    <d v="2020-06-01T00:00:00"/>
    <d v="2019-07-01T00:00:00"/>
    <d v="2020-06-30T00:00:00"/>
    <n v="52.142857142857146"/>
    <x v="534"/>
    <n v="1720.6200000000001"/>
    <n v="13.01"/>
    <s v="Active"/>
    <s v="FT"/>
    <s v="N/A"/>
    <x v="5"/>
    <s v="Comanche"/>
    <s v="County"/>
    <s v=","/>
    <s v=" "/>
    <s v="OK"/>
    <n v="22385.266200000002"/>
    <s v="Comanche County, OK"/>
  </r>
  <r>
    <n v="3"/>
    <s v="Sales Associate"/>
    <s v="Apparel"/>
    <d v="2020-07-20T00:00:00"/>
    <d v="2019-07-01T00:00:00"/>
    <d v="2020-06-30T00:00:00"/>
    <n v="52.142857142857146"/>
    <x v="532"/>
    <n v="2085.6"/>
    <n v="13.01"/>
    <s v="Active"/>
    <s v="FT"/>
    <s v="N/A"/>
    <x v="2"/>
    <s v="Dallas"/>
    <s v="County"/>
    <s v=","/>
    <s v=" "/>
    <s v="TX"/>
    <n v="27133.655999999999"/>
    <s v="Dallas County, TX"/>
  </r>
  <r>
    <n v="17"/>
    <s v="Sales Associate"/>
    <s v="Apparel"/>
    <d v="2020-07-16T00:00:00"/>
    <d v="2019-07-01T00:00:00"/>
    <d v="2020-06-30T00:00:00"/>
    <n v="52.142857142857146"/>
    <x v="532"/>
    <n v="2085.6"/>
    <n v="13.01"/>
    <s v="Active"/>
    <s v="FT"/>
    <s v="N/A"/>
    <x v="2"/>
    <s v="Dallas"/>
    <s v="County"/>
    <s v=","/>
    <s v=" "/>
    <s v="TX"/>
    <n v="27133.655999999999"/>
    <s v="Dallas County, TX"/>
  </r>
  <r>
    <n v="21"/>
    <s v="Sales Associate"/>
    <s v="Apparel"/>
    <d v="2020-07-13T00:00:00"/>
    <d v="2019-07-01T00:00:00"/>
    <d v="2020-06-30T00:00:00"/>
    <n v="52.142857142857146"/>
    <x v="532"/>
    <n v="2085.6"/>
    <n v="13.01"/>
    <s v="Active"/>
    <s v="FT"/>
    <s v="N/A"/>
    <x v="2"/>
    <s v="Dallas"/>
    <s v="County"/>
    <s v=","/>
    <s v=" "/>
    <s v="TX"/>
    <n v="27133.655999999999"/>
    <s v="Dallas County, TX"/>
  </r>
  <r>
    <n v="48"/>
    <s v="Sales Associate"/>
    <s v="Apparel"/>
    <d v="2020-07-17T00:00:00"/>
    <d v="2019-07-01T00:00:00"/>
    <d v="2020-06-30T00:00:00"/>
    <n v="52.142857142857146"/>
    <x v="535"/>
    <n v="2085.6"/>
    <n v="12.956814371813243"/>
    <s v="Active"/>
    <s v="FT"/>
    <s v="N/A"/>
    <x v="2"/>
    <s v="Dallas"/>
    <s v="County"/>
    <s v=","/>
    <s v=" "/>
    <s v="TX"/>
    <n v="27022.732053853699"/>
    <s v="Dallas County, TX"/>
  </r>
  <r>
    <n v="37"/>
    <s v="Sales Associate"/>
    <s v="Apparel"/>
    <d v="2020-06-01T00:00:00"/>
    <d v="2019-07-01T00:00:00"/>
    <d v="2020-06-30T00:00:00"/>
    <n v="52.142857142857146"/>
    <x v="536"/>
    <n v="2085.6"/>
    <n v="12.95"/>
    <s v="Active"/>
    <s v="FT"/>
    <s v="N/A"/>
    <x v="5"/>
    <s v="Comanche"/>
    <s v="County"/>
    <s v=","/>
    <s v=" "/>
    <s v="OK"/>
    <n v="27008.519999999997"/>
    <s v="Comanche County, OK"/>
  </r>
  <r>
    <n v="10"/>
    <s v="Sales Associate"/>
    <s v="Apparel"/>
    <d v="2020-07-04T00:00:00"/>
    <d v="2019-07-01T00:00:00"/>
    <d v="2020-06-30T00:00:00"/>
    <n v="52.142857142857146"/>
    <x v="537"/>
    <n v="1772.76"/>
    <n v="12.9"/>
    <s v="Active"/>
    <s v="FT"/>
    <s v="N/A"/>
    <x v="2"/>
    <s v="Dallas"/>
    <s v="County"/>
    <s v=","/>
    <s v=" "/>
    <s v="TX"/>
    <n v="22868.603999999999"/>
    <s v="Dallas County, TX"/>
  </r>
  <r>
    <n v="36"/>
    <s v="Sales Associate"/>
    <s v="Apparel"/>
    <d v="2020-06-01T00:00:00"/>
    <d v="2019-07-01T00:00:00"/>
    <d v="2020-06-30T00:00:00"/>
    <n v="52.142857142857146"/>
    <x v="538"/>
    <n v="2085.6"/>
    <n v="12.75"/>
    <s v="Active"/>
    <s v="FT"/>
    <s v="N/A"/>
    <x v="5"/>
    <s v="Comanche"/>
    <s v="County"/>
    <s v=","/>
    <s v=" "/>
    <s v="OK"/>
    <n v="26591.399999999998"/>
    <s v="Comanche County, OK"/>
  </r>
  <r>
    <n v="13"/>
    <s v="Sales Associate"/>
    <s v="Apparel"/>
    <d v="2020-07-08T00:00:00"/>
    <d v="2019-07-01T00:00:00"/>
    <d v="2020-06-30T00:00:00"/>
    <n v="52.142857142857146"/>
    <x v="539"/>
    <n v="1668.48"/>
    <n v="12.75"/>
    <s v="Active"/>
    <s v="FT"/>
    <s v="N/A"/>
    <x v="3"/>
    <s v="Cook"/>
    <s v="County"/>
    <s v=","/>
    <s v=" "/>
    <s v="IL"/>
    <n v="21273.119999999999"/>
    <s v="Cook County, IL"/>
  </r>
  <r>
    <n v="9"/>
    <s v="Sales Associate"/>
    <s v="Apparel"/>
    <d v="2020-07-10T00:00:00"/>
    <d v="2019-07-01T00:00:00"/>
    <d v="2020-06-30T00:00:00"/>
    <n v="52.142857142857146"/>
    <x v="540"/>
    <n v="1824.9"/>
    <n v="12.5"/>
    <s v="Active"/>
    <s v="FT"/>
    <s v="N/A"/>
    <x v="3"/>
    <s v="Cook"/>
    <s v="County"/>
    <s v=","/>
    <s v=" "/>
    <s v="IL"/>
    <n v="22811.25"/>
    <s v="Cook County, IL"/>
  </r>
  <r>
    <n v="22"/>
    <s v="Sales Associate"/>
    <s v="Apparel"/>
    <d v="2020-07-14T00:00:00"/>
    <d v="2019-07-01T00:00:00"/>
    <d v="2020-06-30T00:00:00"/>
    <n v="52.142857142857146"/>
    <x v="541"/>
    <n v="2085.6"/>
    <n v="12.3"/>
    <s v="Active"/>
    <s v="FT"/>
    <s v="N/A"/>
    <x v="2"/>
    <s v="Dallas"/>
    <s v="County"/>
    <s v=","/>
    <s v=" "/>
    <s v="TX"/>
    <n v="25652.880000000001"/>
    <s v="Dallas County, TX"/>
  </r>
  <r>
    <n v="12"/>
    <s v="Sales Associate"/>
    <s v="Apparel"/>
    <d v="2020-07-18T00:00:00"/>
    <d v="2019-07-01T00:00:00"/>
    <d v="2020-06-30T00:00:00"/>
    <n v="52.142857142857146"/>
    <x v="542"/>
    <n v="1720.6200000000001"/>
    <n v="12.1"/>
    <s v="Active"/>
    <s v="FT"/>
    <s v="N/A"/>
    <x v="2"/>
    <s v="Dallas"/>
    <s v="County"/>
    <s v=","/>
    <s v=" "/>
    <s v="TX"/>
    <n v="20819.502"/>
    <s v="Dallas County, TX"/>
  </r>
  <r>
    <n v="5"/>
    <s v="Sales Associate"/>
    <s v="Apparel"/>
    <d v="2020-07-02T00:00:00"/>
    <d v="2019-07-01T00:00:00"/>
    <d v="2020-06-30T00:00:00"/>
    <n v="52.142857142857146"/>
    <x v="543"/>
    <n v="1877.04"/>
    <n v="12"/>
    <s v="Active"/>
    <s v="FT"/>
    <s v="N/A"/>
    <x v="3"/>
    <s v="Cook"/>
    <s v="County"/>
    <s v=","/>
    <s v=" "/>
    <s v="IL"/>
    <n v="22524.48"/>
    <s v="Cook County, IL"/>
  </r>
  <r>
    <n v="20"/>
    <s v="Sales Associate"/>
    <s v="Apparel"/>
    <d v="2020-07-12T00:00:00"/>
    <d v="2019-07-01T00:00:00"/>
    <d v="2020-06-30T00:00:00"/>
    <n v="52.142857142857146"/>
    <x v="544"/>
    <n v="2085.6"/>
    <n v="12"/>
    <s v="Active"/>
    <s v="FT"/>
    <s v="N/A"/>
    <x v="3"/>
    <s v="Cook"/>
    <s v="County"/>
    <s v=","/>
    <s v=" "/>
    <s v="IL"/>
    <n v="25027.199999999997"/>
    <s v="Cook County, IL"/>
  </r>
  <r>
    <n v="23"/>
    <s v="Sales Associate"/>
    <s v="Apparel"/>
    <d v="2020-07-15T00:00:00"/>
    <d v="2019-07-01T00:00:00"/>
    <d v="2020-06-30T00:00:00"/>
    <n v="52.142857142857146"/>
    <x v="545"/>
    <n v="1564.2"/>
    <n v="12"/>
    <s v="Active"/>
    <s v="FT"/>
    <s v="N/A"/>
    <x v="2"/>
    <s v="Dallas"/>
    <s v="County"/>
    <s v=","/>
    <s v=" "/>
    <s v="TX"/>
    <n v="18770.400000000001"/>
    <s v="Dallas County, TX"/>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67">
  <r>
    <n v="1"/>
    <s v="Sales Associate"/>
    <s v="Apparel"/>
    <d v="2020-07-17T00:00:00"/>
    <d v="2019-07-01T00:00:00"/>
    <n v="37561.656000000003"/>
    <n v="2085.6"/>
    <n v="18.010000000000002"/>
    <s v="Active"/>
    <s v="FT"/>
    <s v="N/A"/>
    <s v="Nashville"/>
    <s v="Davidson"/>
    <s v="TN"/>
    <x v="0"/>
    <n v="15.32"/>
    <n v="31865.599999999999"/>
    <n v="2.6900000000000013"/>
    <n v="5696.0560000000041"/>
    <x v="0"/>
    <n v="4779.8399999999992"/>
    <n v="27085.759999999998"/>
    <n v="36645.439999999995"/>
    <x v="0"/>
  </r>
  <r>
    <n v="2"/>
    <s v="Sales Associate"/>
    <s v="Apparel"/>
    <d v="2020-07-19T00:00:00"/>
    <d v="2019-07-01T00:00:00"/>
    <n v="35455.199999999997"/>
    <n v="2085.6"/>
    <n v="17"/>
    <s v="Active"/>
    <s v="FT"/>
    <s v="N/A"/>
    <s v="Dallas"/>
    <s v="Dallas"/>
    <s v="TX"/>
    <x v="1"/>
    <n v="15.7"/>
    <n v="32656"/>
    <n v="1.3000000000000007"/>
    <n v="2799.1999999999971"/>
    <x v="0"/>
    <n v="4898.3999999999996"/>
    <n v="27757.599999999999"/>
    <n v="37554.400000000001"/>
    <x v="1"/>
  </r>
  <r>
    <n v="3"/>
    <s v="Sales Associate"/>
    <s v="Apparel"/>
    <d v="2020-07-20T00:00:00"/>
    <d v="2019-07-01T00:00:00"/>
    <n v="27133.655999999999"/>
    <n v="2085.6"/>
    <n v="13.01"/>
    <s v="Active"/>
    <s v="FT"/>
    <s v="N/A"/>
    <s v="Dallas"/>
    <s v="Dallas"/>
    <s v="TX"/>
    <x v="1"/>
    <n v="15.7"/>
    <n v="32656"/>
    <n v="-2.6899999999999995"/>
    <n v="-5522.344000000001"/>
    <x v="1"/>
    <n v="4898.3999999999996"/>
    <n v="27757.599999999999"/>
    <n v="37554.400000000001"/>
    <x v="0"/>
  </r>
  <r>
    <n v="4"/>
    <s v="Sales Associate"/>
    <s v="Apparel"/>
    <d v="2020-07-11T00:00:00"/>
    <d v="2019-07-01T00:00:00"/>
    <n v="27758.2932"/>
    <n v="1981.32"/>
    <n v="14.01"/>
    <s v="Active"/>
    <s v="FT"/>
    <s v="N/A"/>
    <s v="Dallas"/>
    <s v="Dallas"/>
    <s v="TX"/>
    <x v="1"/>
    <n v="15.7"/>
    <n v="32656"/>
    <n v="-1.6899999999999995"/>
    <n v="-4897.7067999999999"/>
    <x v="1"/>
    <n v="4898.3999999999996"/>
    <n v="27757.599999999999"/>
    <n v="37554.400000000001"/>
    <x v="1"/>
  </r>
  <r>
    <n v="5"/>
    <s v="Sales Associate"/>
    <s v="Apparel"/>
    <d v="2020-07-02T00:00:00"/>
    <d v="2019-07-01T00:00:00"/>
    <n v="22524.48"/>
    <n v="1877.04"/>
    <n v="12"/>
    <s v="Active"/>
    <s v="FT"/>
    <s v="N/A"/>
    <s v="Chicago"/>
    <s v="Cook"/>
    <s v="IL"/>
    <x v="2"/>
    <n v="17.46"/>
    <n v="36316.800000000003"/>
    <n v="-5.4600000000000009"/>
    <n v="-13792.320000000003"/>
    <x v="1"/>
    <n v="5447.52"/>
    <n v="30869.280000000002"/>
    <n v="41764.320000000007"/>
    <x v="0"/>
  </r>
  <r>
    <n v="6"/>
    <s v="Sales Associate"/>
    <s v="Apparel"/>
    <d v="2020-07-07T00:00:00"/>
    <d v="2019-07-01T00:00:00"/>
    <n v="24589.223999999998"/>
    <n v="1877.04"/>
    <n v="13.1"/>
    <s v="Active"/>
    <s v="FT"/>
    <s v="N/A"/>
    <s v="Dallas"/>
    <s v="Dallas"/>
    <s v="TX"/>
    <x v="1"/>
    <n v="15.7"/>
    <n v="32656"/>
    <n v="-2.5999999999999996"/>
    <n v="-8066.7760000000017"/>
    <x v="1"/>
    <n v="4898.3999999999996"/>
    <n v="27757.599999999999"/>
    <n v="37554.400000000001"/>
    <x v="0"/>
  </r>
  <r>
    <n v="7"/>
    <s v="Sales Associate"/>
    <s v="Apparel"/>
    <d v="2020-07-05T00:00:00"/>
    <d v="2019-07-01T00:00:00"/>
    <n v="23906.190000000002"/>
    <n v="1824.9"/>
    <n v="13.1"/>
    <s v="Active"/>
    <s v="FT"/>
    <s v="N/A"/>
    <s v="Dallas"/>
    <s v="Dallas"/>
    <s v="TX"/>
    <x v="1"/>
    <n v="15.7"/>
    <n v="32656"/>
    <n v="-2.5999999999999996"/>
    <n v="-8749.8099999999977"/>
    <x v="1"/>
    <n v="4898.3999999999996"/>
    <n v="27757.599999999999"/>
    <n v="37554.400000000001"/>
    <x v="0"/>
  </r>
  <r>
    <n v="8"/>
    <s v="Sales Associate"/>
    <s v="Apparel"/>
    <d v="2020-07-07T00:00:00"/>
    <d v="2019-07-01T00:00:00"/>
    <n v="24179.925000000003"/>
    <n v="1824.9"/>
    <n v="13.25"/>
    <s v="Active"/>
    <s v="FT"/>
    <s v="N/A"/>
    <s v="Dallas"/>
    <s v="Dallas"/>
    <s v="TX"/>
    <x v="1"/>
    <n v="15.7"/>
    <n v="32656"/>
    <n v="-2.4499999999999993"/>
    <n v="-8476.0749999999971"/>
    <x v="1"/>
    <n v="4898.3999999999996"/>
    <n v="27757.599999999999"/>
    <n v="37554.400000000001"/>
    <x v="0"/>
  </r>
  <r>
    <n v="9"/>
    <s v="Sales Associate"/>
    <s v="Apparel"/>
    <d v="2020-07-10T00:00:00"/>
    <d v="2019-07-01T00:00:00"/>
    <n v="22811.25"/>
    <n v="1824.9"/>
    <n v="12.5"/>
    <s v="Active"/>
    <s v="FT"/>
    <s v="N/A"/>
    <s v="Chicago"/>
    <s v="Cook"/>
    <s v="IL"/>
    <x v="2"/>
    <n v="17.46"/>
    <n v="36316.800000000003"/>
    <n v="-4.9600000000000009"/>
    <n v="-13505.550000000003"/>
    <x v="1"/>
    <n v="5447.52"/>
    <n v="30869.280000000002"/>
    <n v="41764.320000000007"/>
    <x v="0"/>
  </r>
  <r>
    <n v="10"/>
    <s v="Sales Associate"/>
    <s v="Apparel"/>
    <d v="2020-07-04T00:00:00"/>
    <d v="2019-07-01T00:00:00"/>
    <n v="22868.603999999999"/>
    <n v="1772.76"/>
    <n v="12.9"/>
    <s v="Active"/>
    <s v="FT"/>
    <s v="N/A"/>
    <s v="Dallas"/>
    <s v="Dallas"/>
    <s v="TX"/>
    <x v="1"/>
    <n v="15.7"/>
    <n v="32656"/>
    <n v="-2.7999999999999989"/>
    <n v="-9787.3960000000006"/>
    <x v="1"/>
    <n v="4898.3999999999996"/>
    <n v="27757.599999999999"/>
    <n v="37554.400000000001"/>
    <x v="0"/>
  </r>
  <r>
    <n v="11"/>
    <s v="Sales Associate"/>
    <s v="Apparel"/>
    <d v="2020-07-09T00:00:00"/>
    <d v="2019-07-01T00:00:00"/>
    <n v="26609.1276"/>
    <n v="1772.76"/>
    <n v="15.01"/>
    <s v="Active"/>
    <s v="FT"/>
    <s v="N/A"/>
    <s v="Dallas"/>
    <s v="Dallas"/>
    <s v="TX"/>
    <x v="1"/>
    <n v="15.7"/>
    <n v="32656"/>
    <n v="-0.6899999999999995"/>
    <n v="-6046.8724000000002"/>
    <x v="1"/>
    <n v="4898.3999999999996"/>
    <n v="27757.599999999999"/>
    <n v="37554.400000000001"/>
    <x v="0"/>
  </r>
  <r>
    <n v="12"/>
    <s v="Sales Associate"/>
    <s v="Apparel"/>
    <d v="2020-07-18T00:00:00"/>
    <d v="2019-07-01T00:00:00"/>
    <n v="20819.502"/>
    <n v="1720.6200000000001"/>
    <n v="12.1"/>
    <s v="Active"/>
    <s v="FT"/>
    <s v="N/A"/>
    <s v="Dallas"/>
    <s v="Dallas"/>
    <s v="TX"/>
    <x v="1"/>
    <n v="15.7"/>
    <n v="32656"/>
    <n v="-3.5999999999999996"/>
    <n v="-11836.498"/>
    <x v="1"/>
    <n v="4898.3999999999996"/>
    <n v="27757.599999999999"/>
    <n v="37554.400000000001"/>
    <x v="0"/>
  </r>
  <r>
    <n v="13"/>
    <s v="Sales Associate"/>
    <s v="Apparel"/>
    <d v="2020-07-08T00:00:00"/>
    <d v="2019-07-01T00:00:00"/>
    <n v="21273.119999999999"/>
    <n v="1668.48"/>
    <n v="12.75"/>
    <s v="Active"/>
    <s v="FT"/>
    <s v="N/A"/>
    <s v="Chicago"/>
    <s v="Cook"/>
    <s v="IL"/>
    <x v="2"/>
    <n v="17.46"/>
    <n v="36316.800000000003"/>
    <n v="-4.7100000000000009"/>
    <n v="-15043.680000000004"/>
    <x v="1"/>
    <n v="5447.52"/>
    <n v="30869.280000000002"/>
    <n v="41764.320000000007"/>
    <x v="0"/>
  </r>
  <r>
    <n v="14"/>
    <s v="Sales Associate"/>
    <s v="Apparel"/>
    <d v="2020-07-21T00:00:00"/>
    <d v="2019-07-01T00:00:00"/>
    <n v="38391.724800000004"/>
    <n v="1668.48"/>
    <n v="23.01"/>
    <s v="Active"/>
    <s v="FT"/>
    <s v="N/A"/>
    <s v="Dallas"/>
    <s v="Dallas"/>
    <s v="TX"/>
    <x v="1"/>
    <n v="15.7"/>
    <n v="32656"/>
    <n v="7.3100000000000023"/>
    <n v="5735.7248000000036"/>
    <x v="0"/>
    <n v="4898.3999999999996"/>
    <n v="27757.599999999999"/>
    <n v="37554.400000000001"/>
    <x v="0"/>
  </r>
  <r>
    <n v="15"/>
    <s v="Senior Sales Associate"/>
    <s v="Apparel"/>
    <d v="2020-01-01T00:00:00"/>
    <d v="2019-07-01T00:00:00"/>
    <n v="45904.056000000004"/>
    <n v="2085.6"/>
    <n v="22.01"/>
    <s v="Active"/>
    <s v="FT"/>
    <s v="N/A"/>
    <s v="Dallas"/>
    <s v="Dallas"/>
    <s v="TX"/>
    <x v="1"/>
    <n v="15.7"/>
    <n v="32656"/>
    <n v="6.3100000000000023"/>
    <n v="13248.056000000004"/>
    <x v="0"/>
    <n v="4898.3999999999996"/>
    <n v="27757.599999999999"/>
    <n v="37554.400000000001"/>
    <x v="0"/>
  </r>
  <r>
    <n v="16"/>
    <s v="Senior Sales Associate"/>
    <s v="Apparel"/>
    <d v="2014-01-01T00:00:00"/>
    <d v="2019-07-01T00:00:00"/>
    <n v="37123.68"/>
    <n v="2085.6"/>
    <n v="17.8"/>
    <s v="Active"/>
    <s v="FT"/>
    <s v="N/A"/>
    <s v="Nashville"/>
    <s v="Davidson"/>
    <s v="TN"/>
    <x v="0"/>
    <n v="15.32"/>
    <n v="31865.599999999999"/>
    <n v="2.4800000000000004"/>
    <n v="5258.0800000000017"/>
    <x v="0"/>
    <n v="4779.8399999999992"/>
    <n v="27085.759999999998"/>
    <n v="36645.439999999995"/>
    <x v="0"/>
  </r>
  <r>
    <n v="17"/>
    <s v="Sales Associate"/>
    <s v="Apparel"/>
    <d v="2020-07-16T00:00:00"/>
    <d v="2019-07-01T00:00:00"/>
    <n v="27133.655999999999"/>
    <n v="2085.6"/>
    <n v="13.01"/>
    <s v="Active"/>
    <s v="FT"/>
    <s v="N/A"/>
    <s v="Dallas"/>
    <s v="Dallas"/>
    <s v="TX"/>
    <x v="1"/>
    <n v="15.7"/>
    <n v="32656"/>
    <n v="-2.6899999999999995"/>
    <n v="-5522.344000000001"/>
    <x v="1"/>
    <n v="4898.3999999999996"/>
    <n v="27757.599999999999"/>
    <n v="37554.400000000001"/>
    <x v="0"/>
  </r>
  <r>
    <n v="18"/>
    <s v="Sales Associate"/>
    <s v="Apparel"/>
    <d v="2020-07-22T00:00:00"/>
    <d v="2019-07-01T00:00:00"/>
    <n v="29219.255999999998"/>
    <n v="2085.6"/>
    <n v="14.01"/>
    <s v="Active"/>
    <s v="FT"/>
    <s v="N/A"/>
    <s v="Dallas"/>
    <s v="Dallas"/>
    <s v="TX"/>
    <x v="1"/>
    <n v="15.7"/>
    <n v="32656"/>
    <n v="-1.6899999999999995"/>
    <n v="-3436.7440000000024"/>
    <x v="1"/>
    <n v="4898.3999999999996"/>
    <n v="27757.599999999999"/>
    <n v="37554.400000000001"/>
    <x v="1"/>
  </r>
  <r>
    <n v="19"/>
    <s v="Sales Associate"/>
    <s v="Apparel"/>
    <d v="2020-07-06T00:00:00"/>
    <d v="2019-07-01T00:00:00"/>
    <n v="27529.919999999998"/>
    <n v="2085.6"/>
    <n v="13.2"/>
    <s v="Active"/>
    <s v="FT"/>
    <s v="N/A"/>
    <s v="Dallas"/>
    <s v="Dallas"/>
    <s v="TX"/>
    <x v="1"/>
    <n v="15.7"/>
    <n v="32656"/>
    <n v="-2.5"/>
    <n v="-5126.0800000000017"/>
    <x v="1"/>
    <n v="4898.3999999999996"/>
    <n v="27757.599999999999"/>
    <n v="37554.400000000001"/>
    <x v="0"/>
  </r>
  <r>
    <n v="20"/>
    <s v="Sales Associate"/>
    <s v="Apparel"/>
    <d v="2020-07-12T00:00:00"/>
    <d v="2019-07-01T00:00:00"/>
    <n v="25027.199999999997"/>
    <n v="2085.6"/>
    <n v="12"/>
    <s v="Active"/>
    <s v="FT"/>
    <s v="N/A"/>
    <s v="Chicago"/>
    <s v="Cook"/>
    <s v="IL"/>
    <x v="2"/>
    <n v="17.46"/>
    <n v="36316.800000000003"/>
    <n v="-5.4600000000000009"/>
    <n v="-11289.600000000006"/>
    <x v="1"/>
    <n v="5447.52"/>
    <n v="30869.280000000002"/>
    <n v="41764.320000000007"/>
    <x v="0"/>
  </r>
  <r>
    <n v="21"/>
    <s v="Sales Associate"/>
    <s v="Apparel"/>
    <d v="2020-07-13T00:00:00"/>
    <d v="2019-07-01T00:00:00"/>
    <n v="27133.655999999999"/>
    <n v="2085.6"/>
    <n v="13.01"/>
    <s v="Active"/>
    <s v="FT"/>
    <s v="N/A"/>
    <s v="Dallas"/>
    <s v="Dallas"/>
    <s v="TX"/>
    <x v="1"/>
    <n v="15.7"/>
    <n v="32656"/>
    <n v="-2.6899999999999995"/>
    <n v="-5522.344000000001"/>
    <x v="1"/>
    <n v="4898.3999999999996"/>
    <n v="27757.599999999999"/>
    <n v="37554.400000000001"/>
    <x v="0"/>
  </r>
  <r>
    <n v="22"/>
    <s v="Sales Associate"/>
    <s v="Apparel"/>
    <d v="2020-07-14T00:00:00"/>
    <d v="2019-07-01T00:00:00"/>
    <n v="25652.880000000001"/>
    <n v="2085.6"/>
    <n v="12.3"/>
    <s v="Active"/>
    <s v="FT"/>
    <s v="N/A"/>
    <s v="Dallas"/>
    <s v="Dallas"/>
    <s v="TX"/>
    <x v="1"/>
    <n v="15.7"/>
    <n v="32656"/>
    <n v="-3.3999999999999986"/>
    <n v="-7003.119999999999"/>
    <x v="1"/>
    <n v="4898.3999999999996"/>
    <n v="27757.599999999999"/>
    <n v="37554.400000000001"/>
    <x v="0"/>
  </r>
  <r>
    <n v="23"/>
    <s v="Sales Associate"/>
    <s v="Apparel"/>
    <d v="2020-07-15T00:00:00"/>
    <d v="2019-07-01T00:00:00"/>
    <n v="18770.400000000001"/>
    <n v="1564.2"/>
    <n v="12"/>
    <s v="Active"/>
    <s v="FT"/>
    <s v="N/A"/>
    <s v="Dallas"/>
    <s v="Dallas"/>
    <s v="TX"/>
    <x v="1"/>
    <n v="15.7"/>
    <n v="32656"/>
    <n v="-3.6999999999999993"/>
    <n v="-13885.599999999999"/>
    <x v="1"/>
    <n v="4898.3999999999996"/>
    <n v="27757.599999999999"/>
    <n v="37554.400000000001"/>
    <x v="0"/>
  </r>
  <r>
    <n v="24"/>
    <s v="Sales Associate"/>
    <s v="Apparel"/>
    <d v="2015-01-01T00:00:00"/>
    <d v="2019-07-01T00:00:00"/>
    <n v="39647.256000000001"/>
    <n v="2085.6"/>
    <n v="19.010000000000002"/>
    <s v="Active"/>
    <s v="FT"/>
    <s v="N/A"/>
    <s v="Dallas"/>
    <s v="Dallas"/>
    <s v="TX"/>
    <x v="1"/>
    <n v="15.7"/>
    <n v="32656"/>
    <n v="3.3100000000000023"/>
    <n v="6991.2560000000012"/>
    <x v="0"/>
    <n v="4898.3999999999996"/>
    <n v="27757.599999999999"/>
    <n v="37554.400000000001"/>
    <x v="0"/>
  </r>
  <r>
    <n v="25"/>
    <s v="Sales Associate"/>
    <s v="Apparel"/>
    <d v="2018-01-01T00:00:00"/>
    <d v="2019-07-01T00:00:00"/>
    <n v="41732.856"/>
    <n v="2085.6"/>
    <n v="20.010000000000002"/>
    <s v="Active"/>
    <s v="FT"/>
    <s v="N/A"/>
    <s v="Dallas"/>
    <s v="Dallas"/>
    <s v="TX"/>
    <x v="1"/>
    <n v="15.7"/>
    <n v="32656"/>
    <n v="4.3100000000000023"/>
    <n v="9076.8559999999998"/>
    <x v="0"/>
    <n v="4898.3999999999996"/>
    <n v="27757.599999999999"/>
    <n v="37554.400000000001"/>
    <x v="0"/>
  </r>
  <r>
    <n v="26"/>
    <s v="Sales Associate"/>
    <s v="Apparel"/>
    <d v="2015-01-01T00:00:00"/>
    <d v="2019-07-01T00:00:00"/>
    <n v="35455.199999999997"/>
    <n v="2085.6"/>
    <n v="17"/>
    <s v="Active"/>
    <s v="FT"/>
    <s v="N/A"/>
    <s v="Dallas"/>
    <s v="Dallas"/>
    <s v="TX"/>
    <x v="1"/>
    <n v="15.7"/>
    <n v="32656"/>
    <n v="1.3000000000000007"/>
    <n v="2799.1999999999971"/>
    <x v="0"/>
    <n v="4898.3999999999996"/>
    <n v="27757.599999999999"/>
    <n v="37554.400000000001"/>
    <x v="1"/>
  </r>
  <r>
    <n v="27"/>
    <s v="Sales Associate"/>
    <s v="Apparel"/>
    <d v="2018-01-01T00:00:00"/>
    <d v="2019-07-01T00:00:00"/>
    <n v="39647.256000000001"/>
    <n v="2085.6"/>
    <n v="19.010000000000002"/>
    <s v="Active"/>
    <s v="FT"/>
    <s v="N/A"/>
    <s v="Dallas"/>
    <s v="Dallas"/>
    <s v="TX"/>
    <x v="1"/>
    <n v="15.7"/>
    <n v="32656"/>
    <n v="3.3100000000000023"/>
    <n v="6991.2560000000012"/>
    <x v="0"/>
    <n v="4898.3999999999996"/>
    <n v="27757.599999999999"/>
    <n v="37554.400000000001"/>
    <x v="0"/>
  </r>
  <r>
    <n v="28"/>
    <s v="Sales Associate"/>
    <s v="Apparel"/>
    <d v="2015-01-01T00:00:00"/>
    <d v="2019-07-01T00:00:00"/>
    <n v="34412.400000000001"/>
    <n v="2085.6"/>
    <n v="16.5"/>
    <s v="Active"/>
    <s v="FT"/>
    <s v="N/A"/>
    <s v="Dallas"/>
    <s v="Dallas"/>
    <s v="TX"/>
    <x v="1"/>
    <n v="15.7"/>
    <n v="32656"/>
    <n v="0.80000000000000071"/>
    <n v="1756.4000000000015"/>
    <x v="0"/>
    <n v="4898.3999999999996"/>
    <n v="27757.599999999999"/>
    <n v="37554.400000000001"/>
    <x v="1"/>
  </r>
  <r>
    <n v="29"/>
    <s v="Sales Associate"/>
    <s v="Apparel"/>
    <d v="2018-01-01T00:00:00"/>
    <d v="2019-07-01T00:00:00"/>
    <n v="33390.455999999998"/>
    <n v="2085.6"/>
    <n v="16.010000000000002"/>
    <s v="Active"/>
    <s v="FT"/>
    <s v="N/A"/>
    <s v="Dallas"/>
    <s v="Dallas"/>
    <s v="TX"/>
    <x v="1"/>
    <n v="15.7"/>
    <n v="32656"/>
    <n v="0.31000000000000227"/>
    <n v="734.45599999999831"/>
    <x v="0"/>
    <n v="4898.3999999999996"/>
    <n v="27757.599999999999"/>
    <n v="37554.400000000001"/>
    <x v="1"/>
  </r>
  <r>
    <n v="30"/>
    <s v="Sales Associate"/>
    <s v="Apparel"/>
    <d v="2015-01-01T00:00:00"/>
    <d v="2019-07-01T00:00:00"/>
    <n v="32743.919999999998"/>
    <n v="2085.6"/>
    <n v="15.7"/>
    <s v="Active"/>
    <s v="FT"/>
    <s v="N/A"/>
    <s v="Lawton"/>
    <s v="Comanche"/>
    <s v="OK"/>
    <x v="3"/>
    <n v="15.53"/>
    <n v="32302.399999999998"/>
    <n v="0.16999999999999993"/>
    <n v="441.52000000000044"/>
    <x v="0"/>
    <n v="4845.3599999999997"/>
    <n v="27457.039999999997"/>
    <n v="37147.759999999995"/>
    <x v="1"/>
  </r>
  <r>
    <n v="31"/>
    <s v="Sales Associate"/>
    <s v="Apparel"/>
    <d v="2020-07-01T00:00:00"/>
    <d v="2019-07-01T00:00:00"/>
    <n v="31831.47"/>
    <n v="1929.18"/>
    <n v="16.5"/>
    <s v="Active"/>
    <s v="FT"/>
    <s v="N/A"/>
    <s v="Dallas"/>
    <s v="Dallas"/>
    <s v="TX"/>
    <x v="1"/>
    <n v="15.7"/>
    <n v="32656"/>
    <n v="0.80000000000000071"/>
    <n v="-824.52999999999884"/>
    <x v="1"/>
    <n v="4898.3999999999996"/>
    <n v="27757.599999999999"/>
    <n v="37554.400000000001"/>
    <x v="1"/>
  </r>
  <r>
    <n v="32"/>
    <s v="Sales Associate"/>
    <s v="Apparel"/>
    <d v="2020-07-01T00:00:00"/>
    <d v="2019-07-01T00:00:00"/>
    <n v="31831.47"/>
    <n v="1929.18"/>
    <n v="16.5"/>
    <s v="Active"/>
    <s v="FT"/>
    <s v="N/A"/>
    <s v="Dallas"/>
    <s v="Dallas"/>
    <s v="TX"/>
    <x v="1"/>
    <n v="15.7"/>
    <n v="32656"/>
    <n v="0.80000000000000071"/>
    <n v="-824.52999999999884"/>
    <x v="1"/>
    <n v="4898.3999999999996"/>
    <n v="27757.599999999999"/>
    <n v="37554.400000000001"/>
    <x v="1"/>
  </r>
  <r>
    <n v="33"/>
    <s v="Sales Associate"/>
    <s v="Apparel"/>
    <d v="2020-07-01T00:00:00"/>
    <d v="2019-07-01T00:00:00"/>
    <n v="31831.47"/>
    <n v="1929.18"/>
    <n v="16.5"/>
    <s v="Active"/>
    <s v="FT"/>
    <s v="N/A"/>
    <s v="Dallas"/>
    <s v="Dallas"/>
    <s v="TX"/>
    <x v="1"/>
    <n v="15.7"/>
    <n v="32656"/>
    <n v="0.80000000000000071"/>
    <n v="-824.52999999999884"/>
    <x v="1"/>
    <n v="4898.3999999999996"/>
    <n v="27757.599999999999"/>
    <n v="37554.400000000001"/>
    <x v="1"/>
  </r>
  <r>
    <n v="34"/>
    <s v="Sales Associate"/>
    <s v="Apparel"/>
    <d v="2020-07-01T00:00:00"/>
    <d v="2019-07-01T00:00:00"/>
    <n v="30095.207999999999"/>
    <n v="1929.18"/>
    <n v="15.6"/>
    <s v="Active"/>
    <s v="FT"/>
    <s v="N/A"/>
    <s v="Dallas"/>
    <s v="Dallas"/>
    <s v="TX"/>
    <x v="1"/>
    <n v="15.7"/>
    <n v="32656"/>
    <n v="-9.9999999999999645E-2"/>
    <n v="-2560.7920000000013"/>
    <x v="1"/>
    <n v="4898.3999999999996"/>
    <n v="27757.599999999999"/>
    <n v="37554.400000000001"/>
    <x v="1"/>
  </r>
  <r>
    <n v="35"/>
    <s v="Sales Associate"/>
    <s v="Apparel"/>
    <d v="2020-06-01T00:00:00"/>
    <d v="2019-07-01T00:00:00"/>
    <n v="34412.400000000001"/>
    <n v="2085.6"/>
    <n v="16.5"/>
    <s v="Active"/>
    <s v="FT"/>
    <s v="N/A"/>
    <s v="Lawton"/>
    <s v="Comanche"/>
    <s v="OK"/>
    <x v="3"/>
    <n v="15.53"/>
    <n v="32302.399999999998"/>
    <n v="0.97000000000000064"/>
    <n v="2110.0000000000036"/>
    <x v="0"/>
    <n v="4845.3599999999997"/>
    <n v="27457.039999999997"/>
    <n v="37147.759999999995"/>
    <x v="1"/>
  </r>
  <r>
    <n v="36"/>
    <s v="Sales Associate"/>
    <s v="Apparel"/>
    <d v="2020-06-01T00:00:00"/>
    <d v="2019-07-01T00:00:00"/>
    <n v="26591.399999999998"/>
    <n v="2085.6"/>
    <n v="12.75"/>
    <s v="Active"/>
    <s v="FT"/>
    <s v="N/A"/>
    <s v="Lawton"/>
    <s v="Comanche"/>
    <s v="OK"/>
    <x v="3"/>
    <n v="15.53"/>
    <n v="32302.399999999998"/>
    <n v="-2.7799999999999994"/>
    <n v="-5711"/>
    <x v="1"/>
    <n v="4845.3599999999997"/>
    <n v="27457.039999999997"/>
    <n v="37147.759999999995"/>
    <x v="0"/>
  </r>
  <r>
    <n v="37"/>
    <s v="Sales Associate"/>
    <s v="Apparel"/>
    <d v="2020-06-01T00:00:00"/>
    <d v="2019-07-01T00:00:00"/>
    <n v="27008.519999999997"/>
    <n v="2085.6"/>
    <n v="12.95"/>
    <s v="Active"/>
    <s v="FT"/>
    <s v="N/A"/>
    <s v="Lawton"/>
    <s v="Comanche"/>
    <s v="OK"/>
    <x v="3"/>
    <n v="15.53"/>
    <n v="32302.399999999998"/>
    <n v="-2.58"/>
    <n v="-5293.880000000001"/>
    <x v="1"/>
    <n v="4845.3599999999997"/>
    <n v="27457.039999999997"/>
    <n v="37147.759999999995"/>
    <x v="0"/>
  </r>
  <r>
    <n v="38"/>
    <s v="Sales Associate"/>
    <s v="Apparel"/>
    <d v="2020-06-01T00:00:00"/>
    <d v="2019-07-01T00:00:00"/>
    <n v="27133.655999999999"/>
    <n v="2085.6"/>
    <n v="13.01"/>
    <s v="Active"/>
    <s v="FT"/>
    <s v="N/A"/>
    <s v="Lawton"/>
    <s v="Comanche"/>
    <s v="OK"/>
    <x v="3"/>
    <n v="15.53"/>
    <n v="32302.399999999998"/>
    <n v="-2.5199999999999996"/>
    <n v="-5168.7439999999988"/>
    <x v="1"/>
    <n v="4845.3599999999997"/>
    <n v="27457.039999999997"/>
    <n v="37147.759999999995"/>
    <x v="0"/>
  </r>
  <r>
    <n v="39"/>
    <s v="Sales Associate"/>
    <s v="Apparel"/>
    <d v="2020-06-01T00:00:00"/>
    <d v="2019-07-01T00:00:00"/>
    <n v="27758.2932"/>
    <n v="1981.32"/>
    <n v="14.01"/>
    <s v="Active"/>
    <s v="FT"/>
    <s v="N/A"/>
    <s v="Lawton"/>
    <s v="Comanche"/>
    <s v="OK"/>
    <x v="3"/>
    <n v="15.53"/>
    <n v="32302.399999999998"/>
    <n v="-1.5199999999999996"/>
    <n v="-4544.1067999999977"/>
    <x v="1"/>
    <n v="4845.3599999999997"/>
    <n v="27457.039999999997"/>
    <n v="37147.759999999995"/>
    <x v="1"/>
  </r>
  <r>
    <n v="40"/>
    <s v="Sales Associate"/>
    <s v="Apparel"/>
    <d v="2020-06-01T00:00:00"/>
    <d v="2019-07-01T00:00:00"/>
    <n v="26043.93"/>
    <n v="1929.18"/>
    <n v="13.5"/>
    <s v="Active"/>
    <s v="FT"/>
    <s v="N/A"/>
    <s v="Lawton"/>
    <s v="Comanche"/>
    <s v="OK"/>
    <x v="3"/>
    <n v="15.53"/>
    <n v="32302.399999999998"/>
    <n v="-2.0299999999999994"/>
    <n v="-6258.4699999999975"/>
    <x v="1"/>
    <n v="4845.3599999999997"/>
    <n v="27457.039999999997"/>
    <n v="37147.759999999995"/>
    <x v="0"/>
  </r>
  <r>
    <n v="41"/>
    <s v="Sales Associate"/>
    <s v="Apparel"/>
    <d v="2020-06-01T00:00:00"/>
    <d v="2019-07-01T00:00:00"/>
    <n v="26297.330399999999"/>
    <n v="1877.04"/>
    <n v="14.01"/>
    <s v="Active"/>
    <s v="FT"/>
    <s v="N/A"/>
    <s v="Lawton"/>
    <s v="Comanche"/>
    <s v="OK"/>
    <x v="3"/>
    <n v="15.53"/>
    <n v="32302.399999999998"/>
    <n v="-1.5199999999999996"/>
    <n v="-6005.0695999999989"/>
    <x v="1"/>
    <n v="4845.3599999999997"/>
    <n v="27457.039999999997"/>
    <n v="37147.759999999995"/>
    <x v="0"/>
  </r>
  <r>
    <n v="42"/>
    <s v="Senior Sales Associate"/>
    <s v="Apparel"/>
    <d v="2017-01-01T00:00:00"/>
    <d v="2019-07-01T00:00:00"/>
    <n v="36516.249000000003"/>
    <n v="1824.9"/>
    <n v="20.010000000000002"/>
    <s v="Active"/>
    <s v="FT"/>
    <s v="N/A"/>
    <s v="Dallas"/>
    <s v="Dallas"/>
    <s v="TX"/>
    <x v="1"/>
    <n v="15.7"/>
    <n v="32656"/>
    <n v="4.3100000000000023"/>
    <n v="3860.2490000000034"/>
    <x v="0"/>
    <n v="4898.3999999999996"/>
    <n v="27757.599999999999"/>
    <n v="37554.400000000001"/>
    <x v="1"/>
  </r>
  <r>
    <n v="43"/>
    <s v="Sales Associate"/>
    <s v="Apparel"/>
    <d v="2020-06-01T00:00:00"/>
    <d v="2019-07-01T00:00:00"/>
    <n v="23741.949000000001"/>
    <n v="1824.9"/>
    <n v="13.01"/>
    <s v="Active"/>
    <s v="FT"/>
    <s v="N/A"/>
    <s v="Lawton"/>
    <s v="Comanche"/>
    <s v="OK"/>
    <x v="3"/>
    <n v="15.53"/>
    <n v="32302.399999999998"/>
    <n v="-2.5199999999999996"/>
    <n v="-8560.4509999999973"/>
    <x v="1"/>
    <n v="4845.3599999999997"/>
    <n v="27457.039999999997"/>
    <n v="37147.759999999995"/>
    <x v="0"/>
  </r>
  <r>
    <n v="44"/>
    <s v="Sales Associate"/>
    <s v="Apparel"/>
    <d v="2020-06-01T00:00:00"/>
    <d v="2019-07-01T00:00:00"/>
    <n v="22385.266200000002"/>
    <n v="1720.6200000000001"/>
    <n v="13.01"/>
    <s v="Active"/>
    <s v="FT"/>
    <s v="N/A"/>
    <s v="Lawton"/>
    <s v="Comanche"/>
    <s v="OK"/>
    <x v="3"/>
    <n v="15.53"/>
    <n v="32302.399999999998"/>
    <n v="-2.5199999999999996"/>
    <n v="-9917.133799999996"/>
    <x v="1"/>
    <n v="4845.3599999999997"/>
    <n v="27457.039999999997"/>
    <n v="37147.759999999995"/>
    <x v="0"/>
  </r>
  <r>
    <n v="45"/>
    <s v="Sales Associate"/>
    <s v="Apparel"/>
    <d v="2020-06-01T00:00:00"/>
    <d v="2019-07-01T00:00:00"/>
    <n v="30988.366200000004"/>
    <n v="1720.6200000000001"/>
    <n v="18.010000000000002"/>
    <s v="Active"/>
    <s v="FT"/>
    <s v="N/A"/>
    <s v="Nashville"/>
    <s v="Davidson"/>
    <s v="TN"/>
    <x v="0"/>
    <n v="15.32"/>
    <n v="31865.599999999999"/>
    <n v="2.6900000000000013"/>
    <n v="-877.23379999999452"/>
    <x v="1"/>
    <n v="4779.8399999999992"/>
    <n v="27085.759999999998"/>
    <n v="36645.439999999995"/>
    <x v="1"/>
  </r>
  <r>
    <n v="46"/>
    <s v="Sales Associate"/>
    <s v="Apparel"/>
    <d v="2020-06-01T00:00:00"/>
    <d v="2019-07-01T00:00:00"/>
    <n v="24610.080000000002"/>
    <n v="1668.48"/>
    <n v="14.75"/>
    <s v="Active"/>
    <s v="FT"/>
    <s v="N/A"/>
    <s v="Lawton"/>
    <s v="Comanche"/>
    <s v="OK"/>
    <x v="3"/>
    <n v="15.53"/>
    <n v="32302.399999999998"/>
    <n v="-0.77999999999999936"/>
    <n v="-7692.3199999999961"/>
    <x v="1"/>
    <n v="4845.3599999999997"/>
    <n v="27457.039999999997"/>
    <n v="37147.759999999995"/>
    <x v="0"/>
  </r>
  <r>
    <n v="47"/>
    <s v="Sales Associate"/>
    <s v="Apparel"/>
    <d v="2020-06-01T00:00:00"/>
    <d v="2019-07-01T00:00:00"/>
    <n v="23436.93"/>
    <n v="1616.34"/>
    <n v="14.5"/>
    <s v="Active"/>
    <s v="FT"/>
    <s v="N/A"/>
    <s v="Lawton"/>
    <s v="Comanche"/>
    <s v="OK"/>
    <x v="3"/>
    <n v="15.53"/>
    <n v="32302.399999999998"/>
    <n v="-1.0299999999999994"/>
    <n v="-8865.4699999999975"/>
    <x v="1"/>
    <n v="4845.3599999999997"/>
    <n v="27457.039999999997"/>
    <n v="37147.759999999995"/>
    <x v="0"/>
  </r>
  <r>
    <n v="48"/>
    <s v="Sales Associate"/>
    <s v="Apparel"/>
    <d v="2020-07-17T00:00:00"/>
    <d v="2019-07-01T00:00:00"/>
    <n v="27022.732053853699"/>
    <n v="2085.6"/>
    <n v="12.956814371813243"/>
    <s v="Active"/>
    <s v="FT"/>
    <s v="N/A"/>
    <s v="Dallas"/>
    <s v="Dallas"/>
    <s v="TX"/>
    <x v="1"/>
    <n v="15.7"/>
    <n v="32656"/>
    <n v="-2.7431856281867564"/>
    <n v="-5633.2679461463013"/>
    <x v="1"/>
    <n v="4898.3999999999996"/>
    <n v="27757.599999999999"/>
    <n v="37554.400000000001"/>
    <x v="0"/>
  </r>
  <r>
    <n v="49"/>
    <s v="Sales Associate"/>
    <s v="Apparel"/>
    <d v="2020-07-19T00:00:00"/>
    <d v="2019-07-01T00:00:00"/>
    <n v="27873.801982217756"/>
    <n v="2085.6"/>
    <n v="13.364883957718526"/>
    <s v="Active"/>
    <s v="FT"/>
    <s v="N/A"/>
    <s v="Dallas"/>
    <s v="Dallas"/>
    <s v="TX"/>
    <x v="1"/>
    <n v="15.7"/>
    <n v="32656"/>
    <n v="-2.3351160422814736"/>
    <n v="-4782.1980177822443"/>
    <x v="1"/>
    <n v="4898.3999999999996"/>
    <n v="27757.599999999999"/>
    <n v="37554.400000000001"/>
    <x v="1"/>
  </r>
  <r>
    <n v="50"/>
    <s v="Sales Associate"/>
    <s v="Apparel"/>
    <d v="2020-07-20T00:00:00"/>
    <d v="2019-07-01T00:00:00"/>
    <n v="27874.431516312376"/>
    <n v="2085.6"/>
    <n v="13.365185805673368"/>
    <s v="Active"/>
    <s v="FT"/>
    <s v="N/A"/>
    <s v="Dallas"/>
    <s v="Dallas"/>
    <s v="TX"/>
    <x v="1"/>
    <n v="15.7"/>
    <n v="32656"/>
    <n v="-2.334814194326631"/>
    <n v="-4781.5684836876244"/>
    <x v="1"/>
    <n v="4898.3999999999996"/>
    <n v="27757.599999999999"/>
    <n v="37554.400000000001"/>
    <x v="1"/>
  </r>
  <r>
    <n v="51"/>
    <s v="Sales Associate"/>
    <s v="Apparel"/>
    <d v="2020-07-11T00:00:00"/>
    <d v="2019-07-01T00:00:00"/>
    <n v="26597.076251251445"/>
    <n v="1981.32"/>
    <n v="13.423917515217857"/>
    <s v="Active"/>
    <s v="FT"/>
    <s v="N/A"/>
    <s v="Dallas"/>
    <s v="Dallas"/>
    <s v="TX"/>
    <x v="1"/>
    <n v="15.7"/>
    <n v="32656"/>
    <n v="-2.2760824847821421"/>
    <n v="-6058.9237487485552"/>
    <x v="1"/>
    <n v="4898.3999999999996"/>
    <n v="27757.599999999999"/>
    <n v="37554.400000000001"/>
    <x v="0"/>
  </r>
  <r>
    <n v="52"/>
    <s v="Sales Associate"/>
    <s v="Apparel"/>
    <d v="2020-07-02T00:00:00"/>
    <d v="2019-07-01T00:00:00"/>
    <n v="25403.648555135056"/>
    <n v="1877.04"/>
    <n v="13.53388769292879"/>
    <s v="Active"/>
    <s v="FT"/>
    <s v="N/A"/>
    <s v="Dallas"/>
    <s v="Dallas"/>
    <s v="TX"/>
    <x v="1"/>
    <n v="15.7"/>
    <n v="32656"/>
    <n v="-2.1661123070712094"/>
    <n v="-7252.3514448649439"/>
    <x v="1"/>
    <n v="4898.3999999999996"/>
    <n v="27757.599999999999"/>
    <n v="37554.400000000001"/>
    <x v="0"/>
  </r>
  <r>
    <n v="53"/>
    <s v="Sales Associate"/>
    <s v="Apparel"/>
    <d v="2020-07-07T00:00:00"/>
    <d v="2019-07-01T00:00:00"/>
    <n v="25496.753837421897"/>
    <n v="1877.04"/>
    <n v="13.583489876306258"/>
    <s v="Active"/>
    <s v="FT"/>
    <s v="N/A"/>
    <s v="Dallas"/>
    <s v="Dallas"/>
    <s v="TX"/>
    <x v="1"/>
    <n v="15.7"/>
    <n v="32656"/>
    <n v="-2.1165101236937414"/>
    <n v="-7159.2461625781034"/>
    <x v="1"/>
    <n v="4898.3999999999996"/>
    <n v="27757.599999999999"/>
    <n v="37554.400000000001"/>
    <x v="0"/>
  </r>
  <r>
    <n v="54"/>
    <s v="Sales Associate"/>
    <s v="Apparel"/>
    <d v="2020-07-05T00:00:00"/>
    <d v="2019-07-01T00:00:00"/>
    <n v="24912.107684218539"/>
    <n v="1824.9"/>
    <n v="13.651217975899248"/>
    <s v="Active"/>
    <s v="FT"/>
    <s v="N/A"/>
    <s v="Dallas"/>
    <s v="Dallas"/>
    <s v="TX"/>
    <x v="1"/>
    <n v="15.7"/>
    <n v="32656"/>
    <n v="-2.0487820241007508"/>
    <n v="-7743.8923157814606"/>
    <x v="1"/>
    <n v="4898.3999999999996"/>
    <n v="27757.599999999999"/>
    <n v="37554.400000000001"/>
    <x v="0"/>
  </r>
  <r>
    <n v="55"/>
    <s v="Sales Associate"/>
    <s v="Apparel"/>
    <d v="2020-07-07T00:00:00"/>
    <d v="2019-07-01T00:00:00"/>
    <n v="25019.540597961899"/>
    <n v="1824.9"/>
    <n v="13.710088551680585"/>
    <s v="Active"/>
    <s v="FT"/>
    <s v="N/A"/>
    <s v="Dallas"/>
    <s v="Dallas"/>
    <s v="TX"/>
    <x v="1"/>
    <n v="15.7"/>
    <n v="32656"/>
    <n v="-1.9899114483194147"/>
    <n v="-7636.459402038101"/>
    <x v="1"/>
    <n v="4898.3999999999996"/>
    <n v="27757.599999999999"/>
    <n v="37554.400000000001"/>
    <x v="0"/>
  </r>
  <r>
    <n v="56"/>
    <s v="Sales Associate"/>
    <s v="Apparel"/>
    <d v="2020-07-10T00:00:00"/>
    <d v="2019-07-01T00:00:00"/>
    <n v="25094.203312053076"/>
    <n v="1824.9"/>
    <n v="13.751001869720573"/>
    <s v="Active"/>
    <s v="FT"/>
    <s v="N/A"/>
    <s v="Dallas"/>
    <s v="Dallas"/>
    <s v="TX"/>
    <x v="1"/>
    <n v="15.7"/>
    <n v="32656"/>
    <n v="-1.9489981302794259"/>
    <n v="-7561.7966879469241"/>
    <x v="1"/>
    <n v="4898.3999999999996"/>
    <n v="27757.599999999999"/>
    <n v="37554.400000000001"/>
    <x v="0"/>
  </r>
  <r>
    <n v="57"/>
    <s v="Sales Associate"/>
    <s v="Apparel"/>
    <d v="2020-07-04T00:00:00"/>
    <d v="2019-07-01T00:00:00"/>
    <n v="24460.043511368607"/>
    <n v="1772.76"/>
    <n v="13.797718535711889"/>
    <s v="Active"/>
    <s v="FT"/>
    <s v="N/A"/>
    <s v="Dallas"/>
    <s v="Dallas"/>
    <s v="TX"/>
    <x v="1"/>
    <n v="15.7"/>
    <n v="32656"/>
    <n v="-1.9022814642881105"/>
    <n v="-8195.9564886313929"/>
    <x v="1"/>
    <n v="4898.3999999999996"/>
    <n v="27757.599999999999"/>
    <n v="37554.400000000001"/>
    <x v="0"/>
  </r>
  <r>
    <n v="58"/>
    <s v="Sales Associate"/>
    <s v="Apparel"/>
    <d v="2020-07-09T00:00:00"/>
    <d v="2019-07-01T00:00:00"/>
    <n v="24870.084796869432"/>
    <n v="1772.76"/>
    <n v="14.02901960607721"/>
    <s v="Active"/>
    <s v="FT"/>
    <s v="N/A"/>
    <s v="Dallas"/>
    <s v="Dallas"/>
    <s v="TX"/>
    <x v="1"/>
    <n v="15.7"/>
    <n v="32656"/>
    <n v="-1.6709803939227896"/>
    <n v="-7785.9152031305675"/>
    <x v="1"/>
    <n v="4898.3999999999996"/>
    <n v="27757.599999999999"/>
    <n v="37554.400000000001"/>
    <x v="0"/>
  </r>
  <r>
    <n v="59"/>
    <s v="Sales Associate"/>
    <s v="Apparel"/>
    <d v="2020-07-18T00:00:00"/>
    <d v="2019-07-01T00:00:00"/>
    <n v="24166.761427514939"/>
    <n v="1720.6200000000001"/>
    <n v="14.045379820945321"/>
    <s v="Active"/>
    <s v="FT"/>
    <s v="N/A"/>
    <s v="Dallas"/>
    <s v="Dallas"/>
    <s v="TX"/>
    <x v="1"/>
    <n v="15.7"/>
    <n v="32656"/>
    <n v="-1.6546201790546782"/>
    <n v="-8489.238572485061"/>
    <x v="1"/>
    <n v="4898.3999999999996"/>
    <n v="27757.599999999999"/>
    <n v="37554.400000000001"/>
    <x v="0"/>
  </r>
  <r>
    <n v="60"/>
    <s v="Sales Associate"/>
    <s v="Apparel"/>
    <d v="2020-07-08T00:00:00"/>
    <d v="2019-07-01T00:00:00"/>
    <n v="23479.018032536227"/>
    <n v="1668.48"/>
    <n v="14.072100374314482"/>
    <s v="Active"/>
    <s v="FT"/>
    <s v="N/A"/>
    <s v="Dallas"/>
    <s v="Dallas"/>
    <s v="TX"/>
    <x v="1"/>
    <n v="15.7"/>
    <n v="32656"/>
    <n v="-1.6278996256855169"/>
    <n v="-9176.9819674637729"/>
    <x v="1"/>
    <n v="4898.3999999999996"/>
    <n v="27757.599999999999"/>
    <n v="37554.400000000001"/>
    <x v="0"/>
  </r>
  <r>
    <n v="61"/>
    <s v="Sales Associate"/>
    <s v="Apparel"/>
    <d v="2020-07-21T00:00:00"/>
    <d v="2019-07-01T00:00:00"/>
    <n v="23495.07244887331"/>
    <n v="1668.48"/>
    <n v="14.081722555183946"/>
    <s v="Active"/>
    <s v="FT"/>
    <s v="N/A"/>
    <s v="Dallas"/>
    <s v="Dallas"/>
    <s v="TX"/>
    <x v="1"/>
    <n v="15.7"/>
    <n v="32656"/>
    <n v="-1.6182774448160533"/>
    <n v="-9160.9275511266897"/>
    <x v="1"/>
    <n v="4898.3999999999996"/>
    <n v="27757.599999999999"/>
    <n v="37554.400000000001"/>
    <x v="0"/>
  </r>
  <r>
    <n v="62"/>
    <s v="Senior Sales Associate"/>
    <s v="Apparel"/>
    <d v="2020-01-01T00:00:00"/>
    <d v="2019-07-01T00:00:00"/>
    <n v="29399.239300712474"/>
    <n v="2085.6"/>
    <n v="14.096298092017873"/>
    <s v="Active"/>
    <s v="FT"/>
    <s v="N/A"/>
    <s v="Dallas"/>
    <s v="Dallas"/>
    <s v="TX"/>
    <x v="1"/>
    <n v="15.7"/>
    <n v="32656"/>
    <n v="-1.603701907982126"/>
    <n v="-3256.7606992875262"/>
    <x v="1"/>
    <n v="4898.3999999999996"/>
    <n v="27757.599999999999"/>
    <n v="37554.400000000001"/>
    <x v="1"/>
  </r>
  <r>
    <n v="63"/>
    <s v="Senior Sales Associate"/>
    <s v="Apparel"/>
    <d v="2014-01-01T00:00:00"/>
    <d v="2019-07-01T00:00:00"/>
    <n v="29519.663614128578"/>
    <n v="2085.6"/>
    <n v="14.154038940414548"/>
    <s v="Active"/>
    <s v="FT"/>
    <s v="N/A"/>
    <s v="Dallas"/>
    <s v="Dallas"/>
    <s v="TX"/>
    <x v="1"/>
    <n v="15.7"/>
    <n v="32656"/>
    <n v="-1.5459610595854514"/>
    <n v="-3136.336385871422"/>
    <x v="1"/>
    <n v="4898.3999999999996"/>
    <n v="27757.599999999999"/>
    <n v="37554.400000000001"/>
    <x v="1"/>
  </r>
  <r>
    <n v="64"/>
    <s v="Sales Associate"/>
    <s v="Apparel"/>
    <d v="2020-07-16T00:00:00"/>
    <d v="2019-07-01T00:00:00"/>
    <n v="29542.624609281709"/>
    <n v="2085.6"/>
    <n v="14.165048239970133"/>
    <s v="Active"/>
    <s v="FT"/>
    <s v="N/A"/>
    <s v="Dallas"/>
    <s v="Dallas"/>
    <s v="TX"/>
    <x v="1"/>
    <n v="15.7"/>
    <n v="32656"/>
    <n v="-1.5349517600298661"/>
    <n v="-3113.3753907182909"/>
    <x v="1"/>
    <n v="4898.3999999999996"/>
    <n v="27757.599999999999"/>
    <n v="37554.400000000001"/>
    <x v="1"/>
  </r>
  <r>
    <n v="65"/>
    <s v="Sales Associate"/>
    <s v="Apparel"/>
    <d v="2020-07-22T00:00:00"/>
    <d v="2019-07-01T00:00:00"/>
    <n v="29543.049012817584"/>
    <n v="2085.6"/>
    <n v="14.165251732267734"/>
    <s v="Active"/>
    <s v="FT"/>
    <s v="N/A"/>
    <s v="Dallas"/>
    <s v="Dallas"/>
    <s v="TX"/>
    <x v="1"/>
    <n v="15.7"/>
    <n v="32656"/>
    <n v="-1.5347482677322652"/>
    <n v="-3112.9509871824157"/>
    <x v="1"/>
    <n v="4898.3999999999996"/>
    <n v="27757.599999999999"/>
    <n v="37554.400000000001"/>
    <x v="1"/>
  </r>
  <r>
    <n v="66"/>
    <s v="Sales Associate"/>
    <s v="Apparel"/>
    <d v="2020-07-06T00:00:00"/>
    <d v="2019-07-01T00:00:00"/>
    <n v="29572.732229582067"/>
    <n v="2085.6"/>
    <n v="14.179484191399151"/>
    <s v="Active"/>
    <s v="FT"/>
    <s v="N/A"/>
    <s v="Dallas"/>
    <s v="Dallas"/>
    <s v="TX"/>
    <x v="1"/>
    <n v="15.7"/>
    <n v="32656"/>
    <n v="-1.5205158086008481"/>
    <n v="-3083.2677704179332"/>
    <x v="1"/>
    <n v="4898.3999999999996"/>
    <n v="27757.599999999999"/>
    <n v="37554.400000000001"/>
    <x v="1"/>
  </r>
  <r>
    <n v="67"/>
    <s v="Sales Associate"/>
    <s v="Apparel"/>
    <d v="2020-07-12T00:00:00"/>
    <d v="2019-07-01T00:00:00"/>
    <n v="29575.186787868133"/>
    <n v="2085.6"/>
    <n v="14.180661098901099"/>
    <s v="Active"/>
    <s v="FT"/>
    <s v="N/A"/>
    <s v="Dallas"/>
    <s v="Dallas"/>
    <s v="TX"/>
    <x v="1"/>
    <n v="15.7"/>
    <n v="32656"/>
    <n v="-1.5193389010988998"/>
    <n v="-3080.8132121318667"/>
    <x v="1"/>
    <n v="4898.3999999999996"/>
    <n v="27757.599999999999"/>
    <n v="37554.400000000001"/>
    <x v="1"/>
  </r>
  <r>
    <n v="68"/>
    <s v="Sales Associate"/>
    <s v="Apparel"/>
    <d v="2020-07-13T00:00:00"/>
    <d v="2019-07-01T00:00:00"/>
    <n v="29603.575498002025"/>
    <n v="2085.6"/>
    <n v="14.19427287015824"/>
    <s v="Active"/>
    <s v="FT"/>
    <s v="N/A"/>
    <s v="Dallas"/>
    <s v="Dallas"/>
    <s v="TX"/>
    <x v="1"/>
    <n v="15.7"/>
    <n v="32656"/>
    <n v="-1.5057271298417589"/>
    <n v="-3052.4245019979753"/>
    <x v="1"/>
    <n v="4898.3999999999996"/>
    <n v="27757.599999999999"/>
    <n v="37554.400000000001"/>
    <x v="1"/>
  </r>
  <r>
    <n v="69"/>
    <s v="Sales Associate"/>
    <s v="Apparel"/>
    <d v="2020-07-14T00:00:00"/>
    <d v="2019-07-01T00:00:00"/>
    <n v="29625.614579076864"/>
    <n v="2085.6"/>
    <n v="14.204840131893395"/>
    <s v="Active"/>
    <s v="FT"/>
    <s v="N/A"/>
    <s v="Dallas"/>
    <s v="Dallas"/>
    <s v="TX"/>
    <x v="1"/>
    <n v="15.7"/>
    <n v="32656"/>
    <n v="-1.4951598681066045"/>
    <n v="-3030.3854209231358"/>
    <x v="1"/>
    <n v="4898.3999999999996"/>
    <n v="27757.599999999999"/>
    <n v="37554.400000000001"/>
    <x v="1"/>
  </r>
  <r>
    <n v="70"/>
    <s v="Sales Associate"/>
    <s v="Apparel"/>
    <d v="2020-07-15T00:00:00"/>
    <d v="2019-07-01T00:00:00"/>
    <n v="22288.029395078858"/>
    <n v="1564.2"/>
    <n v="14.248836079196304"/>
    <s v="Active"/>
    <s v="FT"/>
    <s v="N/A"/>
    <s v="Dallas"/>
    <s v="Dallas"/>
    <s v="TX"/>
    <x v="1"/>
    <n v="15.7"/>
    <n v="32656"/>
    <n v="-1.4511639208036957"/>
    <n v="-10367.970604921142"/>
    <x v="1"/>
    <n v="4898.3999999999996"/>
    <n v="27757.599999999999"/>
    <n v="37554.400000000001"/>
    <x v="0"/>
  </r>
  <r>
    <n v="71"/>
    <s v="Sales Associate"/>
    <s v="Apparel"/>
    <d v="2015-01-01T00:00:00"/>
    <d v="2019-07-01T00:00:00"/>
    <n v="29718.393598830335"/>
    <n v="2085.6"/>
    <n v="14.249325661119263"/>
    <s v="Active"/>
    <s v="FT"/>
    <s v="N/A"/>
    <s v="Dallas"/>
    <s v="Dallas"/>
    <s v="TX"/>
    <x v="1"/>
    <n v="15.7"/>
    <n v="32656"/>
    <n v="-1.4506743388807362"/>
    <n v="-2937.6064011696653"/>
    <x v="1"/>
    <n v="4898.3999999999996"/>
    <n v="27757.599999999999"/>
    <n v="37554.400000000001"/>
    <x v="1"/>
  </r>
  <r>
    <n v="72"/>
    <s v="Sales Associate"/>
    <s v="Apparel"/>
    <d v="2018-01-01T00:00:00"/>
    <d v="2019-07-01T00:00:00"/>
    <n v="29766.272819996142"/>
    <n v="2085.6"/>
    <n v="14.272282710009659"/>
    <s v="Active"/>
    <s v="FT"/>
    <s v="N/A"/>
    <s v="Dallas"/>
    <s v="Dallas"/>
    <s v="TX"/>
    <x v="1"/>
    <n v="15.7"/>
    <n v="32656"/>
    <n v="-1.4277172899903405"/>
    <n v="-2889.7271800038579"/>
    <x v="1"/>
    <n v="4898.3999999999996"/>
    <n v="27757.599999999999"/>
    <n v="37554.400000000001"/>
    <x v="1"/>
  </r>
  <r>
    <n v="73"/>
    <s v="Sales Associate"/>
    <s v="Apparel"/>
    <d v="2015-01-01T00:00:00"/>
    <d v="2019-07-01T00:00:00"/>
    <n v="29835.024080976826"/>
    <n v="2085.6"/>
    <n v="14.305247449643664"/>
    <s v="Active"/>
    <s v="FT"/>
    <s v="N/A"/>
    <s v="Dallas"/>
    <s v="Dallas"/>
    <s v="TX"/>
    <x v="1"/>
    <n v="15.7"/>
    <n v="32656"/>
    <n v="-1.3947525503563352"/>
    <n v="-2820.9759190231744"/>
    <x v="1"/>
    <n v="4898.3999999999996"/>
    <n v="27757.599999999999"/>
    <n v="37554.400000000001"/>
    <x v="1"/>
  </r>
  <r>
    <n v="74"/>
    <s v="Sales Associate"/>
    <s v="Apparel"/>
    <d v="2018-01-01T00:00:00"/>
    <d v="2019-07-01T00:00:00"/>
    <n v="29964.975505247789"/>
    <n v="2085.6"/>
    <n v="14.367556341219693"/>
    <s v="Active"/>
    <s v="FT"/>
    <s v="N/A"/>
    <s v="Dallas"/>
    <s v="Dallas"/>
    <s v="TX"/>
    <x v="1"/>
    <n v="15.7"/>
    <n v="32656"/>
    <n v="-1.3324436587803064"/>
    <n v="-2691.0244947522115"/>
    <x v="1"/>
    <n v="4898.3999999999996"/>
    <n v="27757.599999999999"/>
    <n v="37554.400000000001"/>
    <x v="1"/>
  </r>
  <r>
    <n v="75"/>
    <s v="Sales Associate"/>
    <s v="Apparel"/>
    <d v="2015-01-01T00:00:00"/>
    <d v="2019-07-01T00:00:00"/>
    <n v="29971.642696974304"/>
    <n v="2085.6"/>
    <n v="14.370753115158374"/>
    <s v="Active"/>
    <s v="FT"/>
    <s v="N/A"/>
    <s v="Dallas"/>
    <s v="Dallas"/>
    <s v="TX"/>
    <x v="1"/>
    <n v="15.7"/>
    <n v="32656"/>
    <n v="-1.3292468848416252"/>
    <n v="-2684.3573030256957"/>
    <x v="1"/>
    <n v="4898.3999999999996"/>
    <n v="27757.599999999999"/>
    <n v="37554.400000000001"/>
    <x v="1"/>
  </r>
  <r>
    <n v="76"/>
    <s v="Sales Associate"/>
    <s v="Apparel"/>
    <d v="2018-01-01T00:00:00"/>
    <d v="2019-07-01T00:00:00"/>
    <n v="29987.20215099644"/>
    <n v="2085.6"/>
    <n v="14.378213536150959"/>
    <s v="Active"/>
    <s v="FT"/>
    <s v="N/A"/>
    <s v="Dallas"/>
    <s v="Dallas"/>
    <s v="TX"/>
    <x v="1"/>
    <n v="15.7"/>
    <n v="32656"/>
    <n v="-1.3217864638490404"/>
    <n v="-2668.7978490035603"/>
    <x v="1"/>
    <n v="4898.3999999999996"/>
    <n v="27757.599999999999"/>
    <n v="37554.400000000001"/>
    <x v="1"/>
  </r>
  <r>
    <n v="77"/>
    <s v="Sales Associate"/>
    <s v="Apparel"/>
    <d v="2015-01-01T00:00:00"/>
    <d v="2019-07-01T00:00:00"/>
    <n v="30051.836977419265"/>
    <n v="2085.6"/>
    <n v="14.409204534627573"/>
    <s v="Active"/>
    <s v="FT"/>
    <s v="N/A"/>
    <s v="Dallas"/>
    <s v="Dallas"/>
    <s v="TX"/>
    <x v="1"/>
    <n v="15.7"/>
    <n v="32656"/>
    <n v="-1.2907954653724261"/>
    <n v="-2604.1630225807348"/>
    <x v="1"/>
    <n v="4898.3999999999996"/>
    <n v="27757.599999999999"/>
    <n v="37554.400000000001"/>
    <x v="1"/>
  </r>
  <r>
    <n v="78"/>
    <s v="Sales Associate"/>
    <s v="Apparel"/>
    <d v="2020-07-01T00:00:00"/>
    <d v="2019-07-01T00:00:00"/>
    <n v="27844.482369761081"/>
    <n v="1929.18"/>
    <n v="14.433325231321639"/>
    <s v="Active"/>
    <s v="FT"/>
    <s v="N/A"/>
    <s v="Dallas"/>
    <s v="Dallas"/>
    <s v="TX"/>
    <x v="1"/>
    <n v="15.7"/>
    <n v="32656"/>
    <n v="-1.2666747686783602"/>
    <n v="-4811.5176302389191"/>
    <x v="1"/>
    <n v="4898.3999999999996"/>
    <n v="27757.599999999999"/>
    <n v="37554.400000000001"/>
    <x v="1"/>
  </r>
  <r>
    <n v="79"/>
    <s v="Sales Associate"/>
    <s v="Apparel"/>
    <d v="2020-07-01T00:00:00"/>
    <d v="2019-07-01T00:00:00"/>
    <n v="27877.611755540587"/>
    <n v="1929.18"/>
    <n v="14.450498012388987"/>
    <s v="Active"/>
    <s v="FT"/>
    <s v="N/A"/>
    <s v="Dallas"/>
    <s v="Dallas"/>
    <s v="TX"/>
    <x v="1"/>
    <n v="15.7"/>
    <n v="32656"/>
    <n v="-1.2495019876110121"/>
    <n v="-4778.3882444594128"/>
    <x v="1"/>
    <n v="4898.3999999999996"/>
    <n v="27757.599999999999"/>
    <n v="37554.400000000001"/>
    <x v="1"/>
  </r>
  <r>
    <n v="80"/>
    <s v="Sales Associate"/>
    <s v="Apparel"/>
    <d v="2020-07-01T00:00:00"/>
    <d v="2019-07-01T00:00:00"/>
    <n v="27907.995289311944"/>
    <n v="1929.18"/>
    <n v="14.466247467479418"/>
    <s v="Active"/>
    <s v="FT"/>
    <s v="N/A"/>
    <s v="Dallas"/>
    <s v="Dallas"/>
    <s v="TX"/>
    <x v="1"/>
    <n v="15.7"/>
    <n v="32656"/>
    <n v="-1.2337525325205814"/>
    <n v="-4748.0047106880556"/>
    <x v="1"/>
    <n v="4898.3999999999996"/>
    <n v="27757.599999999999"/>
    <n v="37554.400000000001"/>
    <x v="1"/>
  </r>
  <r>
    <n v="81"/>
    <s v="Sales Associate"/>
    <s v="Apparel"/>
    <d v="2020-07-01T00:00:00"/>
    <d v="2019-07-01T00:00:00"/>
    <n v="27918.253853710747"/>
    <n v="1929.18"/>
    <n v="14.47156504510245"/>
    <s v="Active"/>
    <s v="FT"/>
    <s v="N/A"/>
    <s v="Dallas"/>
    <s v="Dallas"/>
    <s v="TX"/>
    <x v="1"/>
    <n v="15.7"/>
    <n v="32656"/>
    <n v="-1.2284349548975495"/>
    <n v="-4737.7461462892534"/>
    <x v="1"/>
    <n v="4898.3999999999996"/>
    <n v="27757.599999999999"/>
    <n v="37554.400000000001"/>
    <x v="1"/>
  </r>
  <r>
    <n v="82"/>
    <s v="Sales Associate"/>
    <s v="Apparel"/>
    <d v="2020-06-01T00:00:00"/>
    <d v="2019-07-01T00:00:00"/>
    <n v="30214.809594624898"/>
    <n v="2085.6"/>
    <n v="14.487346372566599"/>
    <s v="Active"/>
    <s v="FT"/>
    <s v="N/A"/>
    <s v="Lawton"/>
    <s v="Comanche"/>
    <s v="OK"/>
    <x v="3"/>
    <n v="15.53"/>
    <n v="32302.399999999998"/>
    <n v="-1.0426536274334008"/>
    <n v="-2087.5904053751001"/>
    <x v="1"/>
    <n v="4845.3599999999997"/>
    <n v="27457.039999999997"/>
    <n v="37147.759999999995"/>
    <x v="1"/>
  </r>
  <r>
    <n v="83"/>
    <s v="Sales Associate"/>
    <s v="Apparel"/>
    <d v="2020-06-01T00:00:00"/>
    <d v="2019-07-01T00:00:00"/>
    <n v="30274.090205312332"/>
    <n v="2085.6"/>
    <n v="14.515770140636906"/>
    <s v="Active"/>
    <s v="FT"/>
    <s v="N/A"/>
    <s v="Lawton"/>
    <s v="Comanche"/>
    <s v="OK"/>
    <x v="3"/>
    <n v="15.53"/>
    <n v="32302.399999999998"/>
    <n v="-1.014229859363093"/>
    <n v="-2028.309794687666"/>
    <x v="1"/>
    <n v="4845.3599999999997"/>
    <n v="27457.039999999997"/>
    <n v="37147.759999999995"/>
    <x v="1"/>
  </r>
  <r>
    <n v="84"/>
    <s v="Sales Associate"/>
    <s v="Apparel"/>
    <d v="2020-06-01T00:00:00"/>
    <d v="2019-07-01T00:00:00"/>
    <n v="30315.337861836571"/>
    <n v="2085.6"/>
    <n v="14.535547498003726"/>
    <s v="Active"/>
    <s v="FT"/>
    <s v="N/A"/>
    <s v="Lawton"/>
    <s v="Comanche"/>
    <s v="OK"/>
    <x v="3"/>
    <n v="15.53"/>
    <n v="32302.399999999998"/>
    <n v="-0.99445250199627289"/>
    <n v="-1987.0621381634264"/>
    <x v="1"/>
    <n v="4845.3599999999997"/>
    <n v="27457.039999999997"/>
    <n v="37147.759999999995"/>
    <x v="1"/>
  </r>
  <r>
    <n v="85"/>
    <s v="Sales Associate"/>
    <s v="Apparel"/>
    <d v="2020-06-01T00:00:00"/>
    <d v="2019-07-01T00:00:00"/>
    <n v="30315.563035629544"/>
    <n v="2085.6"/>
    <n v="14.535655463957395"/>
    <s v="Active"/>
    <s v="FT"/>
    <s v="N/A"/>
    <s v="Lawton"/>
    <s v="Comanche"/>
    <s v="OK"/>
    <x v="3"/>
    <n v="15.53"/>
    <n v="32302.399999999998"/>
    <n v="-0.99434453604260398"/>
    <n v="-1986.8369643704536"/>
    <x v="1"/>
    <n v="4845.3599999999997"/>
    <n v="27457.039999999997"/>
    <n v="37147.759999999995"/>
    <x v="1"/>
  </r>
  <r>
    <n v="86"/>
    <s v="Sales Associate"/>
    <s v="Apparel"/>
    <d v="2020-06-01T00:00:00"/>
    <d v="2019-07-01T00:00:00"/>
    <n v="28850.594458877629"/>
    <n v="1981.32"/>
    <n v="14.561299769283927"/>
    <s v="Active"/>
    <s v="FT"/>
    <s v="N/A"/>
    <s v="Lawton"/>
    <s v="Comanche"/>
    <s v="OK"/>
    <x v="3"/>
    <n v="15.53"/>
    <n v="32302.399999999998"/>
    <n v="-0.96870023071607214"/>
    <n v="-3451.8055411223686"/>
    <x v="1"/>
    <n v="4845.3599999999997"/>
    <n v="27457.039999999997"/>
    <n v="37147.759999999995"/>
    <x v="1"/>
  </r>
  <r>
    <n v="87"/>
    <s v="Sales Associate"/>
    <s v="Apparel"/>
    <d v="2020-06-01T00:00:00"/>
    <d v="2019-07-01T00:00:00"/>
    <n v="28126.193006446982"/>
    <n v="1929.18"/>
    <n v="14.579351333958979"/>
    <s v="Active"/>
    <s v="FT"/>
    <s v="N/A"/>
    <s v="Lawton"/>
    <s v="Comanche"/>
    <s v="OK"/>
    <x v="3"/>
    <n v="15.53"/>
    <n v="32302.399999999998"/>
    <n v="-0.95064866604102072"/>
    <n v="-4176.2069935530162"/>
    <x v="1"/>
    <n v="4845.3599999999997"/>
    <n v="27457.039999999997"/>
    <n v="37147.759999999995"/>
    <x v="1"/>
  </r>
  <r>
    <n v="88"/>
    <s v="Sales Associate"/>
    <s v="Apparel"/>
    <d v="2020-06-01T00:00:00"/>
    <d v="2019-07-01T00:00:00"/>
    <n v="27377.552159728057"/>
    <n v="1877.04"/>
    <n v="14.585492136410549"/>
    <s v="Active"/>
    <s v="FT"/>
    <s v="N/A"/>
    <s v="Lawton"/>
    <s v="Comanche"/>
    <s v="OK"/>
    <x v="3"/>
    <n v="15.53"/>
    <n v="32302.399999999998"/>
    <n v="-0.94450786358945038"/>
    <n v="-4924.8478402719411"/>
    <x v="1"/>
    <n v="4845.3599999999997"/>
    <n v="27457.039999999997"/>
    <n v="37147.759999999995"/>
    <x v="0"/>
  </r>
  <r>
    <n v="89"/>
    <s v="Senior Sales Associate"/>
    <s v="Apparel"/>
    <d v="2017-01-01T00:00:00"/>
    <d v="2019-07-01T00:00:00"/>
    <n v="26623.85032200026"/>
    <n v="1824.9"/>
    <n v="14.589210544139547"/>
    <s v="Active"/>
    <s v="FT"/>
    <s v="N/A"/>
    <s v="Lawton"/>
    <s v="Comanche"/>
    <s v="OK"/>
    <x v="3"/>
    <n v="15.53"/>
    <n v="32302.399999999998"/>
    <n v="-0.94078945586045215"/>
    <n v="-5678.5496779997375"/>
    <x v="1"/>
    <n v="4845.3599999999997"/>
    <n v="27457.039999999997"/>
    <n v="37147.759999999995"/>
    <x v="0"/>
  </r>
  <r>
    <n v="90"/>
    <s v="Sales Associate"/>
    <s v="Apparel"/>
    <d v="2020-06-01T00:00:00"/>
    <d v="2019-07-01T00:00:00"/>
    <n v="26627.737504832501"/>
    <n v="1824.9"/>
    <n v="14.591340624052002"/>
    <s v="Active"/>
    <s v="FT"/>
    <s v="N/A"/>
    <s v="Lawton"/>
    <s v="Comanche"/>
    <s v="OK"/>
    <x v="3"/>
    <n v="15.53"/>
    <n v="32302.399999999998"/>
    <n v="-0.93865937594799753"/>
    <n v="-5674.6624951674967"/>
    <x v="1"/>
    <n v="4845.3599999999997"/>
    <n v="27457.039999999997"/>
    <n v="37147.759999999995"/>
    <x v="0"/>
  </r>
  <r>
    <n v="91"/>
    <s v="Sales Associate"/>
    <s v="Apparel"/>
    <d v="2020-06-01T00:00:00"/>
    <d v="2019-07-01T00:00:00"/>
    <n v="25106.775733753955"/>
    <n v="1720.6200000000001"/>
    <n v="14.591702836043957"/>
    <s v="Active"/>
    <s v="FT"/>
    <s v="N/A"/>
    <s v="Lawton"/>
    <s v="Comanche"/>
    <s v="OK"/>
    <x v="3"/>
    <n v="15.53"/>
    <n v="32302.399999999998"/>
    <n v="-0.93829716395604201"/>
    <n v="-7195.6242662460427"/>
    <x v="1"/>
    <n v="4845.3599999999997"/>
    <n v="27457.039999999997"/>
    <n v="37147.759999999995"/>
    <x v="0"/>
  </r>
  <r>
    <n v="92"/>
    <s v="Sales Associate"/>
    <s v="Apparel"/>
    <d v="2020-06-01T00:00:00"/>
    <d v="2019-07-01T00:00:00"/>
    <n v="25159.679049978989"/>
    <n v="1720.6200000000001"/>
    <n v="14.622449494937284"/>
    <s v="Active"/>
    <s v="FT"/>
    <s v="N/A"/>
    <s v="Lawton"/>
    <s v="Comanche"/>
    <s v="OK"/>
    <x v="3"/>
    <n v="15.53"/>
    <n v="32302.399999999998"/>
    <n v="-0.90755050506271573"/>
    <n v="-7142.7209500210083"/>
    <x v="1"/>
    <n v="4845.3599999999997"/>
    <n v="27457.039999999997"/>
    <n v="37147.759999999995"/>
    <x v="0"/>
  </r>
  <r>
    <n v="93"/>
    <s v="Sales Associate"/>
    <s v="Apparel"/>
    <d v="2020-06-01T00:00:00"/>
    <d v="2019-07-01T00:00:00"/>
    <n v="24406.297279252187"/>
    <n v="1668.48"/>
    <n v="14.627863252332773"/>
    <s v="Active"/>
    <s v="FT"/>
    <s v="N/A"/>
    <s v="Lawton"/>
    <s v="Comanche"/>
    <s v="OK"/>
    <x v="3"/>
    <n v="15.53"/>
    <n v="32302.399999999998"/>
    <n v="-0.9021367476672264"/>
    <n v="-7896.102720747811"/>
    <x v="1"/>
    <n v="4845.3599999999997"/>
    <n v="27457.039999999997"/>
    <n v="37147.759999999995"/>
    <x v="0"/>
  </r>
  <r>
    <n v="94"/>
    <s v="Sales Associate"/>
    <s v="Apparel"/>
    <d v="2020-06-01T00:00:00"/>
    <d v="2019-07-01T00:00:00"/>
    <n v="23678.44496662058"/>
    <n v="1616.34"/>
    <n v="14.64942089326539"/>
    <s v="Active"/>
    <s v="FT"/>
    <s v="N/A"/>
    <s v="Lawton"/>
    <s v="Comanche"/>
    <s v="OK"/>
    <x v="3"/>
    <n v="15.53"/>
    <n v="32302.399999999998"/>
    <n v="-0.8805791067346096"/>
    <n v="-8623.9550333794177"/>
    <x v="1"/>
    <n v="4845.3599999999997"/>
    <n v="27457.039999999997"/>
    <n v="37147.759999999995"/>
    <x v="0"/>
  </r>
  <r>
    <n v="95"/>
    <s v="Sales Associate"/>
    <s v="Apparel"/>
    <d v="2020-07-17T00:00:00"/>
    <d v="2019-07-01T00:00:00"/>
    <n v="30574.465270761262"/>
    <n v="2085.6"/>
    <n v="14.659793474664971"/>
    <s v="Active"/>
    <s v="FT"/>
    <s v="N/A"/>
    <s v="Dallas"/>
    <s v="Dallas"/>
    <s v="TX"/>
    <x v="1"/>
    <n v="15.7"/>
    <n v="32656"/>
    <n v="-1.0402065253350283"/>
    <n v="-2081.5347292387378"/>
    <x v="1"/>
    <n v="4898.3999999999996"/>
    <n v="27757.599999999999"/>
    <n v="37554.400000000001"/>
    <x v="1"/>
  </r>
  <r>
    <n v="96"/>
    <s v="Sales Associate"/>
    <s v="Apparel"/>
    <d v="2020-07-19T00:00:00"/>
    <d v="2019-07-01T00:00:00"/>
    <n v="30578.394156644757"/>
    <n v="2085.6"/>
    <n v="14.661677290297641"/>
    <s v="Active"/>
    <s v="FT"/>
    <s v="N/A"/>
    <s v="Dallas"/>
    <s v="Dallas"/>
    <s v="TX"/>
    <x v="1"/>
    <n v="15.7"/>
    <n v="32656"/>
    <n v="-1.0383227097023582"/>
    <n v="-2077.6058433552425"/>
    <x v="1"/>
    <n v="4898.3999999999996"/>
    <n v="27757.599999999999"/>
    <n v="37554.400000000001"/>
    <x v="1"/>
  </r>
  <r>
    <n v="97"/>
    <s v="Sales Associate"/>
    <s v="Apparel"/>
    <d v="2020-07-20T00:00:00"/>
    <d v="2019-07-01T00:00:00"/>
    <n v="30598.335788063523"/>
    <n v="2085.6"/>
    <n v="14.671238870379518"/>
    <s v="Active"/>
    <s v="FT"/>
    <s v="N/A"/>
    <s v="Dallas"/>
    <s v="Dallas"/>
    <s v="TX"/>
    <x v="1"/>
    <n v="15.7"/>
    <n v="32656"/>
    <n v="-1.0287611296204808"/>
    <n v="-2057.6642119364769"/>
    <x v="1"/>
    <n v="4898.3999999999996"/>
    <n v="27757.599999999999"/>
    <n v="37554.400000000001"/>
    <x v="1"/>
  </r>
  <r>
    <n v="98"/>
    <s v="Sales Associate"/>
    <s v="Apparel"/>
    <d v="2020-07-11T00:00:00"/>
    <d v="2019-07-01T00:00:00"/>
    <n v="29116.75354834049"/>
    <n v="1981.32"/>
    <n v="14.69563399568999"/>
    <s v="Active"/>
    <s v="FT"/>
    <s v="N/A"/>
    <s v="Dallas"/>
    <s v="Dallas"/>
    <s v="TX"/>
    <x v="1"/>
    <n v="15.7"/>
    <n v="32656"/>
    <n v="-1.0043660043100093"/>
    <n v="-3539.2464516595101"/>
    <x v="1"/>
    <n v="4898.3999999999996"/>
    <n v="27757.599999999999"/>
    <n v="37554.400000000001"/>
    <x v="1"/>
  </r>
  <r>
    <n v="99"/>
    <s v="Sales Associate"/>
    <s v="Apparel"/>
    <d v="2020-07-02T00:00:00"/>
    <d v="2019-07-01T00:00:00"/>
    <n v="27584.897223412772"/>
    <n v="1877.04"/>
    <n v="14.695955985707695"/>
    <s v="Active"/>
    <s v="FT"/>
    <s v="N/A"/>
    <s v="Dallas"/>
    <s v="Dallas"/>
    <s v="TX"/>
    <x v="1"/>
    <n v="15.7"/>
    <n v="32656"/>
    <n v="-1.0040440142923046"/>
    <n v="-5071.1027765872277"/>
    <x v="1"/>
    <n v="4898.3999999999996"/>
    <n v="27757.599999999999"/>
    <n v="37554.400000000001"/>
    <x v="0"/>
  </r>
  <r>
    <n v="100"/>
    <s v="Sales Associate"/>
    <s v="Apparel"/>
    <d v="2020-07-07T00:00:00"/>
    <d v="2019-07-01T00:00:00"/>
    <n v="27645.800061656384"/>
    <n v="1877.04"/>
    <n v="14.728402197958692"/>
    <s v="Active"/>
    <s v="FT"/>
    <s v="N/A"/>
    <s v="Dallas"/>
    <s v="Dallas"/>
    <s v="TX"/>
    <x v="1"/>
    <n v="15.7"/>
    <n v="32656"/>
    <n v="-0.97159780204130719"/>
    <n v="-5010.1999383436159"/>
    <x v="1"/>
    <n v="4898.3999999999996"/>
    <n v="27757.599999999999"/>
    <n v="37554.400000000001"/>
    <x v="0"/>
  </r>
  <r>
    <n v="101"/>
    <s v="Sales Associate"/>
    <s v="Apparel"/>
    <d v="2020-07-05T00:00:00"/>
    <d v="2019-07-01T00:00:00"/>
    <n v="26901.630420084359"/>
    <n v="1824.9"/>
    <n v="14.7414271576987"/>
    <s v="Active"/>
    <s v="FT"/>
    <s v="N/A"/>
    <s v="Dallas"/>
    <s v="Dallas"/>
    <s v="TX"/>
    <x v="1"/>
    <n v="15.7"/>
    <n v="32656"/>
    <n v="-0.95857284230129913"/>
    <n v="-5754.3695799156412"/>
    <x v="1"/>
    <n v="4898.3999999999996"/>
    <n v="27757.599999999999"/>
    <n v="37554.400000000001"/>
    <x v="0"/>
  </r>
  <r>
    <n v="102"/>
    <s v="Sales Associate"/>
    <s v="Apparel"/>
    <d v="2020-07-07T00:00:00"/>
    <d v="2019-07-01T00:00:00"/>
    <n v="26945.441542663888"/>
    <n v="1824.9"/>
    <n v="14.765434567737348"/>
    <s v="Active"/>
    <s v="FT"/>
    <s v="N/A"/>
    <s v="Dallas"/>
    <s v="Dallas"/>
    <s v="TX"/>
    <x v="1"/>
    <n v="15.7"/>
    <n v="32656"/>
    <n v="-0.93456543226265154"/>
    <n v="-5710.558457336112"/>
    <x v="1"/>
    <n v="4898.3999999999996"/>
    <n v="27757.599999999999"/>
    <n v="37554.400000000001"/>
    <x v="0"/>
  </r>
  <r>
    <n v="103"/>
    <s v="Sales Associate"/>
    <s v="Apparel"/>
    <d v="2020-07-10T00:00:00"/>
    <d v="2019-07-01T00:00:00"/>
    <n v="27003.996305005378"/>
    <n v="1824.9"/>
    <n v="14.797521127187997"/>
    <s v="Active"/>
    <s v="FT"/>
    <s v="N/A"/>
    <s v="Dallas"/>
    <s v="Dallas"/>
    <s v="TX"/>
    <x v="1"/>
    <n v="15.7"/>
    <n v="32656"/>
    <n v="-0.90247887281200256"/>
    <n v="-5652.0036949946225"/>
    <x v="1"/>
    <n v="4898.3999999999996"/>
    <n v="27757.599999999999"/>
    <n v="37554.400000000001"/>
    <x v="0"/>
  </r>
  <r>
    <n v="104"/>
    <s v="Sales Associate"/>
    <s v="Apparel"/>
    <d v="2020-07-04T00:00:00"/>
    <d v="2019-07-01T00:00:00"/>
    <n v="26237.752681921793"/>
    <n v="1772.76"/>
    <n v="14.800510323970416"/>
    <s v="Active"/>
    <s v="FT"/>
    <s v="N/A"/>
    <s v="Dallas"/>
    <s v="Dallas"/>
    <s v="TX"/>
    <x v="1"/>
    <n v="15.7"/>
    <n v="32656"/>
    <n v="-0.89948967602958341"/>
    <n v="-6418.2473180782072"/>
    <x v="1"/>
    <n v="4898.3999999999996"/>
    <n v="27757.599999999999"/>
    <n v="37554.400000000001"/>
    <x v="0"/>
  </r>
  <r>
    <n v="105"/>
    <s v="Sales Associate"/>
    <s v="Apparel"/>
    <d v="2020-07-09T00:00:00"/>
    <d v="2019-07-01T00:00:00"/>
    <n v="26269.500724913105"/>
    <n v="1772.76"/>
    <n v="14.81841914580265"/>
    <s v="Active"/>
    <s v="FT"/>
    <s v="N/A"/>
    <s v="Dallas"/>
    <s v="Dallas"/>
    <s v="TX"/>
    <x v="1"/>
    <n v="15.7"/>
    <n v="32656"/>
    <n v="-0.88158085419734888"/>
    <n v="-6386.4992750868951"/>
    <x v="1"/>
    <n v="4898.3999999999996"/>
    <n v="27757.599999999999"/>
    <n v="37554.400000000001"/>
    <x v="0"/>
  </r>
  <r>
    <n v="106"/>
    <s v="Sales Associate"/>
    <s v="Apparel"/>
    <d v="2020-07-18T00:00:00"/>
    <d v="2019-07-01T00:00:00"/>
    <n v="25542.977143705408"/>
    <n v="1720.6200000000001"/>
    <n v="14.845216923960784"/>
    <s v="Active"/>
    <s v="FT"/>
    <s v="N/A"/>
    <s v="Dallas"/>
    <s v="Dallas"/>
    <s v="TX"/>
    <x v="1"/>
    <n v="15.7"/>
    <n v="32656"/>
    <n v="-0.85478307603921522"/>
    <n v="-7113.0228562945922"/>
    <x v="1"/>
    <n v="4898.3999999999996"/>
    <n v="27757.599999999999"/>
    <n v="37554.400000000001"/>
    <x v="0"/>
  </r>
  <r>
    <n v="107"/>
    <s v="Sales Associate"/>
    <s v="Apparel"/>
    <d v="2020-07-08T00:00:00"/>
    <d v="2019-07-01T00:00:00"/>
    <n v="24813.100657399002"/>
    <n v="1668.48"/>
    <n v="14.871680006592229"/>
    <s v="Active"/>
    <s v="FT"/>
    <s v="N/A"/>
    <s v="Dallas"/>
    <s v="Dallas"/>
    <s v="TX"/>
    <x v="1"/>
    <n v="15.7"/>
    <n v="32656"/>
    <n v="-0.82831999340777074"/>
    <n v="-7842.8993426009984"/>
    <x v="1"/>
    <n v="4898.3999999999996"/>
    <n v="27757.599999999999"/>
    <n v="37554.400000000001"/>
    <x v="0"/>
  </r>
  <r>
    <n v="108"/>
    <s v="Sales Associate"/>
    <s v="Apparel"/>
    <d v="2020-07-21T00:00:00"/>
    <d v="2019-07-01T00:00:00"/>
    <n v="24873.82868085743"/>
    <n v="1668.48"/>
    <n v="14.908077220498555"/>
    <s v="Active"/>
    <s v="FT"/>
    <s v="N/A"/>
    <s v="Dallas"/>
    <s v="Dallas"/>
    <s v="TX"/>
    <x v="1"/>
    <n v="15.7"/>
    <n v="32656"/>
    <n v="-0.7919227795014443"/>
    <n v="-7782.1713191425697"/>
    <x v="1"/>
    <n v="4898.3999999999996"/>
    <n v="27757.599999999999"/>
    <n v="37554.400000000001"/>
    <x v="0"/>
  </r>
  <r>
    <n v="109"/>
    <s v="Senior Sales Associate"/>
    <s v="Apparel"/>
    <d v="2020-01-01T00:00:00"/>
    <d v="2019-07-01T00:00:00"/>
    <n v="31095.747032529394"/>
    <n v="2085.6"/>
    <n v="14.909736781995299"/>
    <s v="Active"/>
    <s v="FT"/>
    <s v="N/A"/>
    <s v="Dallas"/>
    <s v="Dallas"/>
    <s v="TX"/>
    <x v="1"/>
    <n v="15.7"/>
    <n v="32656"/>
    <n v="-0.79026321800470001"/>
    <n v="-1560.2529674706057"/>
    <x v="1"/>
    <n v="4898.3999999999996"/>
    <n v="27757.599999999999"/>
    <n v="37554.400000000001"/>
    <x v="1"/>
  </r>
  <r>
    <n v="110"/>
    <s v="Senior Sales Associate"/>
    <s v="Apparel"/>
    <d v="2014-01-01T00:00:00"/>
    <d v="2019-07-01T00:00:00"/>
    <n v="31135.966342949749"/>
    <n v="2085.6"/>
    <n v="14.929021069692055"/>
    <s v="Active"/>
    <s v="FT"/>
    <s v="N/A"/>
    <s v="Dallas"/>
    <s v="Dallas"/>
    <s v="TX"/>
    <x v="1"/>
    <n v="15.7"/>
    <n v="32656"/>
    <n v="-0.77097893030794395"/>
    <n v="-1520.0336570502513"/>
    <x v="1"/>
    <n v="4898.3999999999996"/>
    <n v="27757.599999999999"/>
    <n v="37554.400000000001"/>
    <x v="1"/>
  </r>
  <r>
    <n v="111"/>
    <s v="Sales Associate"/>
    <s v="Apparel"/>
    <d v="2020-07-16T00:00:00"/>
    <d v="2019-07-01T00:00:00"/>
    <n v="31157.759390626114"/>
    <n v="2085.6"/>
    <n v="14.93947036374478"/>
    <s v="Active"/>
    <s v="FT"/>
    <s v="N/A"/>
    <s v="Dallas"/>
    <s v="Dallas"/>
    <s v="TX"/>
    <x v="1"/>
    <n v="15.7"/>
    <n v="32656"/>
    <n v="-0.76052963625521919"/>
    <n v="-1498.2406093738864"/>
    <x v="1"/>
    <n v="4898.3999999999996"/>
    <n v="27757.599999999999"/>
    <n v="37554.400000000001"/>
    <x v="1"/>
  </r>
  <r>
    <n v="112"/>
    <s v="Sales Associate"/>
    <s v="Apparel"/>
    <d v="2020-07-22T00:00:00"/>
    <d v="2019-07-01T00:00:00"/>
    <n v="31181.830219784522"/>
    <n v="2085.6"/>
    <n v="14.951011804653108"/>
    <s v="Active"/>
    <s v="FT"/>
    <s v="N/A"/>
    <s v="Dallas"/>
    <s v="Dallas"/>
    <s v="TX"/>
    <x v="1"/>
    <n v="15.7"/>
    <n v="32656"/>
    <n v="-0.74898819534689132"/>
    <n v="-1474.1697802154777"/>
    <x v="1"/>
    <n v="4898.3999999999996"/>
    <n v="27757.599999999999"/>
    <n v="37554.400000000001"/>
    <x v="1"/>
  </r>
  <r>
    <n v="113"/>
    <s v="Sales Associate"/>
    <s v="Apparel"/>
    <d v="2020-07-06T00:00:00"/>
    <d v="2019-07-01T00:00:00"/>
    <n v="31185.380389363709"/>
    <n v="2085.6"/>
    <n v="14.952714034025561"/>
    <s v="Active"/>
    <s v="FT"/>
    <s v="N/A"/>
    <s v="Dallas"/>
    <s v="Dallas"/>
    <s v="TX"/>
    <x v="1"/>
    <n v="15.7"/>
    <n v="32656"/>
    <n v="-0.74728596597443797"/>
    <n v="-1470.6196106362913"/>
    <x v="1"/>
    <n v="4898.3999999999996"/>
    <n v="27757.599999999999"/>
    <n v="37554.400000000001"/>
    <x v="1"/>
  </r>
  <r>
    <n v="114"/>
    <s v="Sales Associate"/>
    <s v="Apparel"/>
    <d v="2020-07-12T00:00:00"/>
    <d v="2019-07-01T00:00:00"/>
    <n v="31278.371852451495"/>
    <n v="2085.6"/>
    <n v="14.997301425226073"/>
    <s v="Active"/>
    <s v="FT"/>
    <s v="N/A"/>
    <s v="Dallas"/>
    <s v="Dallas"/>
    <s v="TX"/>
    <x v="1"/>
    <n v="15.7"/>
    <n v="32656"/>
    <n v="-0.70269857477392605"/>
    <n v="-1377.6281475485048"/>
    <x v="1"/>
    <n v="4898.3999999999996"/>
    <n v="27757.599999999999"/>
    <n v="37554.400000000001"/>
    <x v="1"/>
  </r>
  <r>
    <n v="115"/>
    <s v="Sales Associate"/>
    <s v="Apparel"/>
    <d v="2020-07-13T00:00:00"/>
    <d v="2019-07-01T00:00:00"/>
    <n v="31320.315825505542"/>
    <n v="2085.6"/>
    <n v="15.01741265127807"/>
    <s v="Active"/>
    <s v="FT"/>
    <s v="N/A"/>
    <s v="Dallas"/>
    <s v="Dallas"/>
    <s v="TX"/>
    <x v="1"/>
    <n v="15.7"/>
    <n v="32656"/>
    <n v="-0.68258734872192939"/>
    <n v="-1335.6841744944577"/>
    <x v="1"/>
    <n v="4898.3999999999996"/>
    <n v="27757.599999999999"/>
    <n v="37554.400000000001"/>
    <x v="1"/>
  </r>
  <r>
    <n v="116"/>
    <s v="Sales Associate"/>
    <s v="Apparel"/>
    <d v="2020-07-14T00:00:00"/>
    <d v="2019-07-01T00:00:00"/>
    <n v="31352.148903431716"/>
    <n v="2085.6"/>
    <n v="15.032675922243824"/>
    <s v="Active"/>
    <s v="FT"/>
    <s v="N/A"/>
    <s v="Dallas"/>
    <s v="Dallas"/>
    <s v="TX"/>
    <x v="1"/>
    <n v="15.7"/>
    <n v="32656"/>
    <n v="-0.66732407775617553"/>
    <n v="-1303.8510965682835"/>
    <x v="1"/>
    <n v="4898.3999999999996"/>
    <n v="27757.599999999999"/>
    <n v="37554.400000000001"/>
    <x v="1"/>
  </r>
  <r>
    <n v="117"/>
    <s v="Sales Associate"/>
    <s v="Apparel"/>
    <d v="2020-07-15T00:00:00"/>
    <d v="2019-07-01T00:00:00"/>
    <n v="23544.950882369627"/>
    <n v="1564.2"/>
    <n v="15.052391562696346"/>
    <s v="Active"/>
    <s v="FT"/>
    <s v="N/A"/>
    <s v="Dallas"/>
    <s v="Dallas"/>
    <s v="TX"/>
    <x v="1"/>
    <n v="15.7"/>
    <n v="32656"/>
    <n v="-0.64760843730365281"/>
    <n v="-9111.0491176303731"/>
    <x v="1"/>
    <n v="4898.3999999999996"/>
    <n v="27757.599999999999"/>
    <n v="37554.400000000001"/>
    <x v="0"/>
  </r>
  <r>
    <n v="118"/>
    <s v="Sales Associate"/>
    <s v="Apparel"/>
    <d v="2015-01-01T00:00:00"/>
    <d v="2019-07-01T00:00:00"/>
    <n v="31397.663507873065"/>
    <n v="2085.6"/>
    <n v="15.054499188661808"/>
    <s v="Active"/>
    <s v="FT"/>
    <s v="N/A"/>
    <s v="Dallas"/>
    <s v="Dallas"/>
    <s v="TX"/>
    <x v="1"/>
    <n v="15.7"/>
    <n v="32656"/>
    <n v="-0.64550081133819148"/>
    <n v="-1258.3364921269349"/>
    <x v="1"/>
    <n v="4898.3999999999996"/>
    <n v="27757.599999999999"/>
    <n v="37554.400000000001"/>
    <x v="1"/>
  </r>
  <r>
    <n v="119"/>
    <s v="Sales Associate"/>
    <s v="Apparel"/>
    <d v="2018-01-01T00:00:00"/>
    <d v="2019-07-01T00:00:00"/>
    <n v="31444.7668522153"/>
    <n v="2085.6"/>
    <n v="15.077084221430429"/>
    <s v="Active"/>
    <s v="FT"/>
    <s v="N/A"/>
    <s v="Dallas"/>
    <s v="Dallas"/>
    <s v="TX"/>
    <x v="1"/>
    <n v="15.7"/>
    <n v="32656"/>
    <n v="-0.62291577856957048"/>
    <n v="-1211.2331477847001"/>
    <x v="1"/>
    <n v="4898.3999999999996"/>
    <n v="27757.599999999999"/>
    <n v="37554.400000000001"/>
    <x v="1"/>
  </r>
  <r>
    <n v="120"/>
    <s v="Sales Associate"/>
    <s v="Apparel"/>
    <d v="2015-01-01T00:00:00"/>
    <d v="2019-07-01T00:00:00"/>
    <n v="31447.184620833301"/>
    <n v="2085.6"/>
    <n v="15.078243489083862"/>
    <s v="Active"/>
    <s v="FT"/>
    <s v="N/A"/>
    <s v="Dallas"/>
    <s v="Dallas"/>
    <s v="TX"/>
    <x v="1"/>
    <n v="15.7"/>
    <n v="32656"/>
    <n v="-0.62175651091613737"/>
    <n v="-1208.8153791666991"/>
    <x v="1"/>
    <n v="4898.3999999999996"/>
    <n v="27757.599999999999"/>
    <n v="37554.400000000001"/>
    <x v="1"/>
  </r>
  <r>
    <n v="121"/>
    <s v="Sales Associate"/>
    <s v="Apparel"/>
    <d v="2018-01-01T00:00:00"/>
    <d v="2019-07-01T00:00:00"/>
    <n v="31447.368120162282"/>
    <n v="2085.6"/>
    <n v="15.078331473035234"/>
    <s v="Active"/>
    <s v="FT"/>
    <s v="N/A"/>
    <s v="Dallas"/>
    <s v="Dallas"/>
    <s v="TX"/>
    <x v="1"/>
    <n v="15.7"/>
    <n v="32656"/>
    <n v="-0.62166852696476482"/>
    <n v="-1208.6318798377179"/>
    <x v="1"/>
    <n v="4898.3999999999996"/>
    <n v="27757.599999999999"/>
    <n v="37554.400000000001"/>
    <x v="1"/>
  </r>
  <r>
    <n v="122"/>
    <s v="Sales Associate"/>
    <s v="Apparel"/>
    <d v="2015-01-01T00:00:00"/>
    <d v="2019-07-01T00:00:00"/>
    <n v="31477.781219314242"/>
    <n v="2085.6"/>
    <n v="15.092913894953128"/>
    <s v="Active"/>
    <s v="FT"/>
    <s v="N/A"/>
    <s v="Dallas"/>
    <s v="Dallas"/>
    <s v="TX"/>
    <x v="1"/>
    <n v="15.7"/>
    <n v="32656"/>
    <n v="-0.60708610504687144"/>
    <n v="-1178.2187806857582"/>
    <x v="1"/>
    <n v="4898.3999999999996"/>
    <n v="27757.599999999999"/>
    <n v="37554.400000000001"/>
    <x v="1"/>
  </r>
  <r>
    <n v="123"/>
    <s v="Sales Associate"/>
    <s v="Apparel"/>
    <d v="2018-01-01T00:00:00"/>
    <d v="2019-07-01T00:00:00"/>
    <n v="31485.97451919032"/>
    <n v="2085.6"/>
    <n v="15.096842404675067"/>
    <s v="Active"/>
    <s v="FT"/>
    <s v="N/A"/>
    <s v="Dallas"/>
    <s v="Dallas"/>
    <s v="TX"/>
    <x v="1"/>
    <n v="15.7"/>
    <n v="32656"/>
    <n v="-0.60315759532493196"/>
    <n v="-1170.0254808096797"/>
    <x v="1"/>
    <n v="4898.3999999999996"/>
    <n v="27757.599999999999"/>
    <n v="37554.400000000001"/>
    <x v="1"/>
  </r>
  <r>
    <n v="124"/>
    <s v="Sales Associate"/>
    <s v="Apparel"/>
    <d v="2015-01-01T00:00:00"/>
    <d v="2019-07-01T00:00:00"/>
    <n v="31496.36321484638"/>
    <n v="2085.6"/>
    <n v="15.101823559093969"/>
    <s v="Active"/>
    <s v="FT"/>
    <s v="N/A"/>
    <s v="Lawton"/>
    <s v="Comanche"/>
    <s v="OK"/>
    <x v="3"/>
    <n v="15.53"/>
    <n v="32302.399999999998"/>
    <n v="-0.42817644090603046"/>
    <n v="-806.03678515361753"/>
    <x v="1"/>
    <n v="4845.3599999999997"/>
    <n v="27457.039999999997"/>
    <n v="37147.759999999995"/>
    <x v="1"/>
  </r>
  <r>
    <n v="125"/>
    <s v="Sales Associate"/>
    <s v="Apparel"/>
    <d v="2020-07-01T00:00:00"/>
    <d v="2019-07-01T00:00:00"/>
    <n v="29181.629789350671"/>
    <n v="1929.18"/>
    <n v="15.126442213453732"/>
    <s v="Active"/>
    <s v="FT"/>
    <s v="N/A"/>
    <s v="Lawton"/>
    <s v="Comanche"/>
    <s v="OK"/>
    <x v="3"/>
    <n v="15.53"/>
    <n v="32302.399999999998"/>
    <n v="-0.40355778654626739"/>
    <n v="-3120.7702106493271"/>
    <x v="1"/>
    <n v="4845.3599999999997"/>
    <n v="27457.039999999997"/>
    <n v="37147.759999999995"/>
    <x v="1"/>
  </r>
  <r>
    <n v="126"/>
    <s v="Sales Associate"/>
    <s v="Apparel"/>
    <d v="2020-07-01T00:00:00"/>
    <d v="2019-07-01T00:00:00"/>
    <n v="29186.653874787931"/>
    <n v="1929.18"/>
    <n v="15.129046473003001"/>
    <s v="Active"/>
    <s v="FT"/>
    <s v="N/A"/>
    <s v="Lawton"/>
    <s v="Comanche"/>
    <s v="OK"/>
    <x v="3"/>
    <n v="15.53"/>
    <n v="32302.399999999998"/>
    <n v="-0.40095352699699838"/>
    <n v="-3115.7461252120665"/>
    <x v="1"/>
    <n v="4845.3599999999997"/>
    <n v="27457.039999999997"/>
    <n v="37147.759999999995"/>
    <x v="1"/>
  </r>
  <r>
    <n v="127"/>
    <s v="Sales Associate"/>
    <s v="Apparel"/>
    <d v="2020-07-01T00:00:00"/>
    <d v="2019-07-01T00:00:00"/>
    <n v="29191.766226186795"/>
    <n v="1929.18"/>
    <n v="15.131696485650274"/>
    <s v="Active"/>
    <s v="FT"/>
    <s v="N/A"/>
    <s v="Lawton"/>
    <s v="Comanche"/>
    <s v="OK"/>
    <x v="3"/>
    <n v="15.53"/>
    <n v="32302.399999999998"/>
    <n v="-0.39830351434972577"/>
    <n v="-3110.6337738132024"/>
    <x v="1"/>
    <n v="4845.3599999999997"/>
    <n v="27457.039999999997"/>
    <n v="37147.759999999995"/>
    <x v="1"/>
  </r>
  <r>
    <n v="128"/>
    <s v="Sales Associate"/>
    <s v="Apparel"/>
    <d v="2020-07-01T00:00:00"/>
    <d v="2019-07-01T00:00:00"/>
    <n v="29196.843258696812"/>
    <n v="1929.18"/>
    <n v="15.134328190576728"/>
    <s v="Active"/>
    <s v="FT"/>
    <s v="N/A"/>
    <s v="Lawton"/>
    <s v="Comanche"/>
    <s v="OK"/>
    <x v="3"/>
    <n v="15.53"/>
    <n v="32302.399999999998"/>
    <n v="-0.39567180942327163"/>
    <n v="-3105.5567413031858"/>
    <x v="1"/>
    <n v="4845.3599999999997"/>
    <n v="27457.039999999997"/>
    <n v="37147.759999999995"/>
    <x v="1"/>
  </r>
  <r>
    <n v="129"/>
    <s v="Sales Associate"/>
    <s v="Apparel"/>
    <d v="2020-06-01T00:00:00"/>
    <d v="2019-07-01T00:00:00"/>
    <n v="31575.072979761542"/>
    <n v="2085.6"/>
    <n v="15.139563185539673"/>
    <s v="Active"/>
    <s v="FT"/>
    <s v="N/A"/>
    <s v="Lawton"/>
    <s v="Comanche"/>
    <s v="OK"/>
    <x v="3"/>
    <n v="15.53"/>
    <n v="32302.399999999998"/>
    <n v="-0.39043681446032608"/>
    <n v="-727.32702023845559"/>
    <x v="1"/>
    <n v="4845.3599999999997"/>
    <n v="27457.039999999997"/>
    <n v="37147.759999999995"/>
    <x v="1"/>
  </r>
  <r>
    <n v="130"/>
    <s v="Sales Associate"/>
    <s v="Apparel"/>
    <d v="2020-06-01T00:00:00"/>
    <d v="2019-07-01T00:00:00"/>
    <n v="31577.677708149116"/>
    <n v="2085.6"/>
    <n v="15.140812096350746"/>
    <s v="Active"/>
    <s v="FT"/>
    <s v="N/A"/>
    <s v="Lawton"/>
    <s v="Comanche"/>
    <s v="OK"/>
    <x v="3"/>
    <n v="15.53"/>
    <n v="32302.399999999998"/>
    <n v="-0.38918790364925293"/>
    <n v="-724.72229185088145"/>
    <x v="1"/>
    <n v="4845.3599999999997"/>
    <n v="27457.039999999997"/>
    <n v="37147.759999999995"/>
    <x v="1"/>
  </r>
  <r>
    <n v="131"/>
    <s v="Sales Associate"/>
    <s v="Apparel"/>
    <d v="2020-06-01T00:00:00"/>
    <d v="2019-07-01T00:00:00"/>
    <n v="31603.60384297893"/>
    <n v="2085.6"/>
    <n v="15.153243116119549"/>
    <s v="Active"/>
    <s v="FT"/>
    <s v="N/A"/>
    <s v="Lawton"/>
    <s v="Comanche"/>
    <s v="OK"/>
    <x v="3"/>
    <n v="15.53"/>
    <n v="32302.399999999998"/>
    <n v="-0.37675688388045003"/>
    <n v="-698.79615702106821"/>
    <x v="1"/>
    <n v="4845.3599999999997"/>
    <n v="27457.039999999997"/>
    <n v="37147.759999999995"/>
    <x v="1"/>
  </r>
  <r>
    <n v="132"/>
    <s v="Sales Associate"/>
    <s v="Apparel"/>
    <d v="2020-06-01T00:00:00"/>
    <d v="2019-07-01T00:00:00"/>
    <n v="31655.935599140706"/>
    <n v="2085.6"/>
    <n v="15.178335059043301"/>
    <s v="Active"/>
    <s v="FT"/>
    <s v="N/A"/>
    <s v="Lawton"/>
    <s v="Comanche"/>
    <s v="OK"/>
    <x v="3"/>
    <n v="15.53"/>
    <n v="32302.399999999998"/>
    <n v="-0.35166494095669876"/>
    <n v="-646.46440085929135"/>
    <x v="1"/>
    <n v="4845.3599999999997"/>
    <n v="27457.039999999997"/>
    <n v="37147.759999999995"/>
    <x v="1"/>
  </r>
  <r>
    <n v="133"/>
    <s v="Sales Associate"/>
    <s v="Apparel"/>
    <d v="2020-06-01T00:00:00"/>
    <d v="2019-07-01T00:00:00"/>
    <n v="30080.012939217082"/>
    <n v="1981.32"/>
    <n v="15.181804523861407"/>
    <s v="Active"/>
    <s v="FT"/>
    <s v="N/A"/>
    <s v="Lawton"/>
    <s v="Comanche"/>
    <s v="OK"/>
    <x v="3"/>
    <n v="15.53"/>
    <n v="32302.399999999998"/>
    <n v="-0.34819547613859214"/>
    <n v="-2222.3870607829158"/>
    <x v="1"/>
    <n v="4845.3599999999997"/>
    <n v="27457.039999999997"/>
    <n v="37147.759999999995"/>
    <x v="1"/>
  </r>
  <r>
    <n v="134"/>
    <s v="Sales Associate"/>
    <s v="Apparel"/>
    <d v="2020-06-01T00:00:00"/>
    <d v="2019-07-01T00:00:00"/>
    <n v="29299.580019338049"/>
    <n v="1929.18"/>
    <n v="15.187582298872085"/>
    <s v="Active"/>
    <s v="FT"/>
    <s v="N/A"/>
    <s v="Lawton"/>
    <s v="Comanche"/>
    <s v="OK"/>
    <x v="3"/>
    <n v="15.53"/>
    <n v="32302.399999999998"/>
    <n v="-0.34241770112791414"/>
    <n v="-3002.8199806619486"/>
    <x v="1"/>
    <n v="4845.3599999999997"/>
    <n v="27457.039999999997"/>
    <n v="37147.759999999995"/>
    <x v="1"/>
  </r>
  <r>
    <n v="135"/>
    <s v="Sales Associate"/>
    <s v="Apparel"/>
    <d v="2020-06-01T00:00:00"/>
    <d v="2019-07-01T00:00:00"/>
    <n v="28521.416871917314"/>
    <n v="1877.04"/>
    <n v="15.19489029105257"/>
    <s v="Active"/>
    <s v="FT"/>
    <s v="N/A"/>
    <s v="Lawton"/>
    <s v="Comanche"/>
    <s v="OK"/>
    <x v="3"/>
    <n v="15.53"/>
    <n v="32302.399999999998"/>
    <n v="-0.33510970894742975"/>
    <n v="-3780.9831280826838"/>
    <x v="1"/>
    <n v="4845.3599999999997"/>
    <n v="27457.039999999997"/>
    <n v="37147.759999999995"/>
    <x v="1"/>
  </r>
  <r>
    <n v="136"/>
    <s v="Senior Sales Associate"/>
    <s v="Apparel"/>
    <d v="2017-01-01T00:00:00"/>
    <d v="2019-07-01T00:00:00"/>
    <n v="27776.124116924646"/>
    <n v="1824.9"/>
    <n v="15.22062804368713"/>
    <s v="Active"/>
    <s v="FT"/>
    <s v="N/A"/>
    <s v="Lawton"/>
    <s v="Comanche"/>
    <s v="OK"/>
    <x v="3"/>
    <n v="15.53"/>
    <n v="32302.399999999998"/>
    <n v="-0.3093719563128694"/>
    <n v="-4526.2758830753519"/>
    <x v="1"/>
    <n v="4845.3599999999997"/>
    <n v="27457.039999999997"/>
    <n v="37147.759999999995"/>
    <x v="1"/>
  </r>
  <r>
    <n v="137"/>
    <s v="Sales Associate"/>
    <s v="Apparel"/>
    <d v="2020-06-01T00:00:00"/>
    <d v="2019-07-01T00:00:00"/>
    <n v="27779.817171915165"/>
    <n v="1824.9"/>
    <n v="15.222651746350575"/>
    <s v="Active"/>
    <s v="FT"/>
    <s v="N/A"/>
    <s v="Lawton"/>
    <s v="Comanche"/>
    <s v="OK"/>
    <x v="3"/>
    <n v="15.53"/>
    <n v="32302.399999999998"/>
    <n v="-0.30734825364942431"/>
    <n v="-4522.5828280848327"/>
    <x v="1"/>
    <n v="4845.3599999999997"/>
    <n v="27457.039999999997"/>
    <n v="37147.759999999995"/>
    <x v="1"/>
  </r>
  <r>
    <n v="138"/>
    <s v="Sales Associate"/>
    <s v="Apparel"/>
    <d v="2020-06-01T00:00:00"/>
    <d v="2019-07-01T00:00:00"/>
    <n v="26244.381703819367"/>
    <n v="1720.6200000000001"/>
    <n v="15.252863330554895"/>
    <s v="Active"/>
    <s v="FT"/>
    <s v="N/A"/>
    <s v="Lawton"/>
    <s v="Comanche"/>
    <s v="OK"/>
    <x v="3"/>
    <n v="15.53"/>
    <n v="32302.399999999998"/>
    <n v="-0.27713666944510429"/>
    <n v="-6058.0182961806313"/>
    <x v="1"/>
    <n v="4845.3599999999997"/>
    <n v="27457.039999999997"/>
    <n v="37147.759999999995"/>
    <x v="0"/>
  </r>
  <r>
    <n v="139"/>
    <s v="Sales Associate"/>
    <s v="Apparel"/>
    <d v="2020-06-01T00:00:00"/>
    <d v="2019-07-01T00:00:00"/>
    <n v="26275.858600442814"/>
    <n v="1720.6200000000001"/>
    <n v="15.271157257525084"/>
    <s v="Active"/>
    <s v="FT"/>
    <s v="N/A"/>
    <s v="Lawton"/>
    <s v="Comanche"/>
    <s v="OK"/>
    <x v="3"/>
    <n v="15.53"/>
    <n v="32302.399999999998"/>
    <n v="-0.2588427424749149"/>
    <n v="-6026.5413995571835"/>
    <x v="1"/>
    <n v="4845.3599999999997"/>
    <n v="27457.039999999997"/>
    <n v="37147.759999999995"/>
    <x v="0"/>
  </r>
  <r>
    <n v="140"/>
    <s v="Sales Associate"/>
    <s v="Apparel"/>
    <d v="2020-06-01T00:00:00"/>
    <d v="2019-07-01T00:00:00"/>
    <n v="25509.130032739697"/>
    <n v="1668.48"/>
    <n v="15.28884375763551"/>
    <s v="Active"/>
    <s v="FT"/>
    <s v="N/A"/>
    <s v="Lawton"/>
    <s v="Comanche"/>
    <s v="OK"/>
    <x v="3"/>
    <n v="15.53"/>
    <n v="32302.399999999998"/>
    <n v="-0.24115624236448951"/>
    <n v="-6793.2699672603012"/>
    <x v="1"/>
    <n v="4845.3599999999997"/>
    <n v="27457.039999999997"/>
    <n v="37147.759999999995"/>
    <x v="0"/>
  </r>
  <r>
    <n v="141"/>
    <s v="Sales Associate"/>
    <s v="Apparel"/>
    <d v="2020-06-01T00:00:00"/>
    <d v="2019-07-01T00:00:00"/>
    <n v="24722.079483418216"/>
    <n v="1616.34"/>
    <n v="15.295098483869864"/>
    <s v="Active"/>
    <s v="FT"/>
    <s v="N/A"/>
    <s v="Lawton"/>
    <s v="Comanche"/>
    <s v="OK"/>
    <x v="3"/>
    <n v="15.53"/>
    <n v="32302.399999999998"/>
    <n v="-0.23490151613013488"/>
    <n v="-7580.3205165817817"/>
    <x v="1"/>
    <n v="4845.3599999999997"/>
    <n v="27457.039999999997"/>
    <n v="37147.759999999995"/>
    <x v="0"/>
  </r>
  <r>
    <n v="142"/>
    <s v="Sales Associate"/>
    <s v="Apparel"/>
    <d v="2020-07-17T00:00:00"/>
    <d v="2019-07-01T00:00:00"/>
    <n v="31900.865166451338"/>
    <n v="2085.6"/>
    <n v="15.295773478352196"/>
    <s v="Active"/>
    <s v="FT"/>
    <s v="N/A"/>
    <s v="Dallas"/>
    <s v="Dallas"/>
    <s v="TX"/>
    <x v="1"/>
    <n v="15.7"/>
    <n v="32656"/>
    <n v="-0.40422652164780359"/>
    <n v="-755.13483354866185"/>
    <x v="1"/>
    <n v="4898.3999999999996"/>
    <n v="27757.599999999999"/>
    <n v="37554.400000000001"/>
    <x v="1"/>
  </r>
  <r>
    <n v="143"/>
    <s v="Sales Associate"/>
    <s v="Apparel"/>
    <d v="2020-07-19T00:00:00"/>
    <d v="2019-07-01T00:00:00"/>
    <n v="31901.928543741556"/>
    <n v="2085.6"/>
    <n v="15.296283344716896"/>
    <s v="Active"/>
    <s v="FT"/>
    <s v="N/A"/>
    <s v="Dallas"/>
    <s v="Dallas"/>
    <s v="TX"/>
    <x v="1"/>
    <n v="15.7"/>
    <n v="32656"/>
    <n v="-0.40371665528310352"/>
    <n v="-754.0714562584435"/>
    <x v="1"/>
    <n v="4898.3999999999996"/>
    <n v="27757.599999999999"/>
    <n v="37554.400000000001"/>
    <x v="1"/>
  </r>
  <r>
    <n v="144"/>
    <s v="Sales Associate"/>
    <s v="Apparel"/>
    <d v="2020-07-20T00:00:00"/>
    <d v="2019-07-01T00:00:00"/>
    <n v="31924.308765474001"/>
    <n v="2085.6"/>
    <n v="15.30701417600403"/>
    <s v="Active"/>
    <s v="FT"/>
    <s v="N/A"/>
    <s v="Dallas"/>
    <s v="Dallas"/>
    <s v="TX"/>
    <x v="1"/>
    <n v="15.7"/>
    <n v="32656"/>
    <n v="-0.3929858239959696"/>
    <n v="-731.69123452599888"/>
    <x v="1"/>
    <n v="4898.3999999999996"/>
    <n v="27757.599999999999"/>
    <n v="37554.400000000001"/>
    <x v="1"/>
  </r>
  <r>
    <n v="145"/>
    <s v="Sales Associate"/>
    <s v="Apparel"/>
    <d v="2020-07-11T00:00:00"/>
    <d v="2019-07-01T00:00:00"/>
    <n v="30330.18030687598"/>
    <n v="1981.32"/>
    <n v="15.308067503924647"/>
    <s v="Active"/>
    <s v="FT"/>
    <s v="N/A"/>
    <s v="Dallas"/>
    <s v="Dallas"/>
    <s v="TX"/>
    <x v="1"/>
    <n v="15.7"/>
    <n v="32656"/>
    <n v="-0.39193249607535208"/>
    <n v="-2325.81969312402"/>
    <x v="1"/>
    <n v="4898.3999999999996"/>
    <n v="27757.599999999999"/>
    <n v="37554.400000000001"/>
    <x v="1"/>
  </r>
  <r>
    <n v="146"/>
    <s v="Sales Associate"/>
    <s v="Apparel"/>
    <d v="2020-07-02T00:00:00"/>
    <d v="2019-07-01T00:00:00"/>
    <n v="28780.580237648584"/>
    <n v="1877.04"/>
    <n v="15.332960532353379"/>
    <s v="Active"/>
    <s v="FT"/>
    <s v="N/A"/>
    <s v="Dallas"/>
    <s v="Dallas"/>
    <s v="TX"/>
    <x v="1"/>
    <n v="15.7"/>
    <n v="32656"/>
    <n v="-0.36703946764662021"/>
    <n v="-3875.4197623514156"/>
    <x v="1"/>
    <n v="4898.3999999999996"/>
    <n v="27757.599999999999"/>
    <n v="37554.400000000001"/>
    <x v="1"/>
  </r>
  <r>
    <n v="147"/>
    <s v="Sales Associate"/>
    <s v="Apparel"/>
    <d v="2020-07-07T00:00:00"/>
    <d v="2019-07-01T00:00:00"/>
    <n v="28803.589209350688"/>
    <n v="1877.04"/>
    <n v="15.34521864709899"/>
    <s v="Active"/>
    <s v="FT"/>
    <s v="N/A"/>
    <s v="Dallas"/>
    <s v="Dallas"/>
    <s v="TX"/>
    <x v="1"/>
    <n v="15.7"/>
    <n v="32656"/>
    <n v="-0.35478135290100887"/>
    <n v="-3852.4107906493118"/>
    <x v="1"/>
    <n v="4898.3999999999996"/>
    <n v="27757.599999999999"/>
    <n v="37554.400000000001"/>
    <x v="1"/>
  </r>
  <r>
    <n v="148"/>
    <s v="Sales Associate"/>
    <s v="Apparel"/>
    <d v="2020-07-05T00:00:00"/>
    <d v="2019-07-01T00:00:00"/>
    <n v="28069.121967545769"/>
    <n v="1824.9"/>
    <n v="15.381183608715967"/>
    <s v="Active"/>
    <s v="FT"/>
    <s v="N/A"/>
    <s v="Dallas"/>
    <s v="Dallas"/>
    <s v="TX"/>
    <x v="1"/>
    <n v="15.7"/>
    <n v="32656"/>
    <n v="-0.31881639128403272"/>
    <n v="-4586.8780324542313"/>
    <x v="1"/>
    <n v="4898.3999999999996"/>
    <n v="27757.599999999999"/>
    <n v="37554.400000000001"/>
    <x v="1"/>
  </r>
  <r>
    <n v="149"/>
    <s v="Sales Associate"/>
    <s v="Apparel"/>
    <d v="2020-07-07T00:00:00"/>
    <d v="2019-07-01T00:00:00"/>
    <n v="28074.367756197302"/>
    <n v="1824.9"/>
    <n v="15.384058170966792"/>
    <s v="Active"/>
    <s v="FT"/>
    <s v="N/A"/>
    <s v="Dallas"/>
    <s v="Dallas"/>
    <s v="TX"/>
    <x v="1"/>
    <n v="15.7"/>
    <n v="32656"/>
    <n v="-0.315941829033207"/>
    <n v="-4581.6322438026982"/>
    <x v="1"/>
    <n v="4898.3999999999996"/>
    <n v="27757.599999999999"/>
    <n v="37554.400000000001"/>
    <x v="1"/>
  </r>
  <r>
    <n v="150"/>
    <s v="Sales Associate"/>
    <s v="Apparel"/>
    <d v="2020-07-10T00:00:00"/>
    <d v="2019-07-01T00:00:00"/>
    <n v="28113.348441439397"/>
    <n v="1824.9"/>
    <n v="15.40541862098712"/>
    <s v="Active"/>
    <s v="FT"/>
    <s v="N/A"/>
    <s v="Dallas"/>
    <s v="Dallas"/>
    <s v="TX"/>
    <x v="1"/>
    <n v="15.7"/>
    <n v="32656"/>
    <n v="-0.29458137901287884"/>
    <n v="-4542.651558560603"/>
    <x v="1"/>
    <n v="4898.3999999999996"/>
    <n v="27757.599999999999"/>
    <n v="37554.400000000001"/>
    <x v="1"/>
  </r>
  <r>
    <n v="151"/>
    <s v="Sales Associate"/>
    <s v="Apparel"/>
    <d v="2020-07-04T00:00:00"/>
    <d v="2019-07-01T00:00:00"/>
    <n v="27382.898570456073"/>
    <n v="1772.76"/>
    <n v="15.446478130404607"/>
    <s v="Active"/>
    <s v="FT"/>
    <s v="N/A"/>
    <s v="Dallas"/>
    <s v="Dallas"/>
    <s v="TX"/>
    <x v="1"/>
    <n v="15.7"/>
    <n v="32656"/>
    <n v="-0.25352186959539225"/>
    <n v="-5273.1014295439272"/>
    <x v="1"/>
    <n v="4898.3999999999996"/>
    <n v="27757.599999999999"/>
    <n v="37554.400000000001"/>
    <x v="0"/>
  </r>
  <r>
    <n v="152"/>
    <s v="Sales Associate"/>
    <s v="Apparel"/>
    <d v="2020-07-09T00:00:00"/>
    <d v="2019-07-01T00:00:00"/>
    <n v="27386.707224258756"/>
    <n v="1772.76"/>
    <n v="15.448626562117125"/>
    <s v="Active"/>
    <s v="FT"/>
    <s v="N/A"/>
    <s v="Dallas"/>
    <s v="Dallas"/>
    <s v="TX"/>
    <x v="1"/>
    <n v="15.7"/>
    <n v="32656"/>
    <n v="-0.25137343788287403"/>
    <n v="-5269.2927757412435"/>
    <x v="1"/>
    <n v="4898.3999999999996"/>
    <n v="27757.599999999999"/>
    <n v="37554.400000000001"/>
    <x v="0"/>
  </r>
  <r>
    <n v="153"/>
    <s v="Sales Associate"/>
    <s v="Apparel"/>
    <d v="2020-07-18T00:00:00"/>
    <d v="2019-07-01T00:00:00"/>
    <n v="26591.841631423205"/>
    <n v="1720.6200000000001"/>
    <n v="15.454802124480247"/>
    <s v="Active"/>
    <s v="FT"/>
    <s v="N/A"/>
    <s v="Dallas"/>
    <s v="Dallas"/>
    <s v="TX"/>
    <x v="1"/>
    <n v="15.7"/>
    <n v="32656"/>
    <n v="-0.24519787551975192"/>
    <n v="-6064.1583685767946"/>
    <x v="1"/>
    <n v="4898.3999999999996"/>
    <n v="27757.599999999999"/>
    <n v="37554.400000000001"/>
    <x v="0"/>
  </r>
  <r>
    <n v="154"/>
    <s v="Sales Associate"/>
    <s v="Apparel"/>
    <d v="2020-07-08T00:00:00"/>
    <d v="2019-07-01T00:00:00"/>
    <n v="25854.067129550494"/>
    <n v="1668.48"/>
    <n v="15.495581085509261"/>
    <s v="Active"/>
    <s v="FT"/>
    <s v="N/A"/>
    <s v="Dallas"/>
    <s v="Dallas"/>
    <s v="TX"/>
    <x v="1"/>
    <n v="15.7"/>
    <n v="32656"/>
    <n v="-0.20441891449073779"/>
    <n v="-6801.9328704495056"/>
    <x v="1"/>
    <n v="4898.3999999999996"/>
    <n v="27757.599999999999"/>
    <n v="37554.400000000001"/>
    <x v="0"/>
  </r>
  <r>
    <n v="155"/>
    <s v="Sales Associate"/>
    <s v="Apparel"/>
    <d v="2020-07-21T00:00:00"/>
    <d v="2019-07-01T00:00:00"/>
    <n v="25862.021955934408"/>
    <n v="1668.48"/>
    <n v="15.500348794072693"/>
    <s v="Active"/>
    <s v="FT"/>
    <s v="N/A"/>
    <s v="Dallas"/>
    <s v="Dallas"/>
    <s v="TX"/>
    <x v="1"/>
    <n v="15.7"/>
    <n v="32656"/>
    <n v="-0.19965120592730656"/>
    <n v="-6793.9780440655923"/>
    <x v="1"/>
    <n v="4898.3999999999996"/>
    <n v="27757.599999999999"/>
    <n v="37554.400000000001"/>
    <x v="0"/>
  </r>
  <r>
    <n v="156"/>
    <s v="Senior Sales Associate"/>
    <s v="Apparel"/>
    <d v="2020-01-01T00:00:00"/>
    <d v="2019-07-01T00:00:00"/>
    <n v="32361.179801227128"/>
    <n v="2085.6"/>
    <n v="15.516484369594902"/>
    <s v="Active"/>
    <s v="FT"/>
    <s v="N/A"/>
    <s v="Dallas"/>
    <s v="Dallas"/>
    <s v="TX"/>
    <x v="1"/>
    <n v="15.7"/>
    <n v="32656"/>
    <n v="-0.18351563040509689"/>
    <n v="-294.82019877287166"/>
    <x v="1"/>
    <n v="4898.3999999999996"/>
    <n v="27757.599999999999"/>
    <n v="37554.400000000001"/>
    <x v="1"/>
  </r>
  <r>
    <n v="157"/>
    <s v="Senior Sales Associate"/>
    <s v="Apparel"/>
    <d v="2014-01-01T00:00:00"/>
    <d v="2019-07-01T00:00:00"/>
    <n v="32420.297212162819"/>
    <n v="2085.6"/>
    <n v="15.544829886921184"/>
    <s v="Active"/>
    <s v="FT"/>
    <s v="N/A"/>
    <s v="Dallas"/>
    <s v="Dallas"/>
    <s v="TX"/>
    <x v="1"/>
    <n v="15.7"/>
    <n v="32656"/>
    <n v="-0.15517011307881567"/>
    <n v="-235.70278783718095"/>
    <x v="1"/>
    <n v="4898.3999999999996"/>
    <n v="27757.599999999999"/>
    <n v="37554.400000000001"/>
    <x v="1"/>
  </r>
  <r>
    <n v="158"/>
    <s v="Sales Associate"/>
    <s v="Apparel"/>
    <d v="2020-07-16T00:00:00"/>
    <d v="2019-07-01T00:00:00"/>
    <n v="32436.723205202008"/>
    <n v="2085.6"/>
    <n v="15.552705794592448"/>
    <s v="Active"/>
    <s v="FT"/>
    <s v="N/A"/>
    <s v="Dallas"/>
    <s v="Dallas"/>
    <s v="TX"/>
    <x v="1"/>
    <n v="15.7"/>
    <n v="32656"/>
    <n v="-0.147294205407551"/>
    <n v="-219.2767947979919"/>
    <x v="1"/>
    <n v="4898.3999999999996"/>
    <n v="27757.599999999999"/>
    <n v="37554.400000000001"/>
    <x v="1"/>
  </r>
  <r>
    <n v="159"/>
    <s v="Sales Associate"/>
    <s v="Apparel"/>
    <d v="2020-07-22T00:00:00"/>
    <d v="2019-07-01T00:00:00"/>
    <n v="32449.446116610463"/>
    <n v="2085.6"/>
    <n v="15.558806154876518"/>
    <s v="Active"/>
    <s v="FT"/>
    <s v="N/A"/>
    <s v="Dallas"/>
    <s v="Dallas"/>
    <s v="TX"/>
    <x v="1"/>
    <n v="15.7"/>
    <n v="32656"/>
    <n v="-0.14119384512348176"/>
    <n v="-206.55388338953708"/>
    <x v="1"/>
    <n v="4898.3999999999996"/>
    <n v="27757.599999999999"/>
    <n v="37554.400000000001"/>
    <x v="1"/>
  </r>
  <r>
    <n v="160"/>
    <s v="Sales Associate"/>
    <s v="Apparel"/>
    <d v="2020-07-06T00:00:00"/>
    <d v="2019-07-01T00:00:00"/>
    <n v="32495.654751493777"/>
    <n v="2085.6"/>
    <n v="15.580962193850105"/>
    <s v="Active"/>
    <s v="FT"/>
    <s v="N/A"/>
    <s v="Dallas"/>
    <s v="Dallas"/>
    <s v="TX"/>
    <x v="1"/>
    <n v="15.7"/>
    <n v="32656"/>
    <n v="-0.11903780614989401"/>
    <n v="-160.34524850622256"/>
    <x v="1"/>
    <n v="4898.3999999999996"/>
    <n v="27757.599999999999"/>
    <n v="37554.400000000001"/>
    <x v="1"/>
  </r>
  <r>
    <n v="161"/>
    <s v="Sales Associate"/>
    <s v="Apparel"/>
    <d v="2020-07-12T00:00:00"/>
    <d v="2019-07-01T00:00:00"/>
    <n v="32524.796587665936"/>
    <n v="2085.6"/>
    <n v="15.59493507272053"/>
    <s v="Active"/>
    <s v="FT"/>
    <s v="N/A"/>
    <s v="Dallas"/>
    <s v="Dallas"/>
    <s v="TX"/>
    <x v="1"/>
    <n v="15.7"/>
    <n v="32656"/>
    <n v="-0.1050649272794697"/>
    <n v="-131.20341233406361"/>
    <x v="1"/>
    <n v="4898.3999999999996"/>
    <n v="27757.599999999999"/>
    <n v="37554.400000000001"/>
    <x v="1"/>
  </r>
  <r>
    <n v="162"/>
    <s v="Sales Associate"/>
    <s v="Apparel"/>
    <d v="2020-07-13T00:00:00"/>
    <d v="2019-07-01T00:00:00"/>
    <n v="32536.79654074581"/>
    <n v="2085.6"/>
    <n v="15.600688790154301"/>
    <s v="Active"/>
    <s v="FT"/>
    <s v="N/A"/>
    <s v="Lawton"/>
    <s v="Comanche"/>
    <s v="OK"/>
    <x v="3"/>
    <n v="15.53"/>
    <n v="32302.399999999998"/>
    <n v="7.0688790154301628E-2"/>
    <n v="234.39654074581267"/>
    <x v="0"/>
    <n v="4845.3599999999997"/>
    <n v="27457.039999999997"/>
    <n v="37147.759999999995"/>
    <x v="1"/>
  </r>
  <r>
    <n v="163"/>
    <s v="Sales Associate"/>
    <s v="Apparel"/>
    <d v="2020-07-14T00:00:00"/>
    <d v="2019-07-01T00:00:00"/>
    <n v="32543.14793671824"/>
    <n v="2085.6"/>
    <n v="15.603734146872958"/>
    <s v="Active"/>
    <s v="FT"/>
    <s v="N/A"/>
    <s v="Lawton"/>
    <s v="Comanche"/>
    <s v="OK"/>
    <x v="3"/>
    <n v="15.53"/>
    <n v="32302.399999999998"/>
    <n v="7.3734146872958206E-2"/>
    <n v="240.74793671824227"/>
    <x v="0"/>
    <n v="4845.3599999999997"/>
    <n v="27457.039999999997"/>
    <n v="37147.759999999995"/>
    <x v="1"/>
  </r>
  <r>
    <n v="164"/>
    <s v="Sales Associate"/>
    <s v="Apparel"/>
    <d v="2020-07-15T00:00:00"/>
    <d v="2019-07-01T00:00:00"/>
    <n v="24408.706312437393"/>
    <n v="1564.2"/>
    <n v="15.604594241425261"/>
    <s v="Active"/>
    <s v="FT"/>
    <s v="N/A"/>
    <s v="Lawton"/>
    <s v="Comanche"/>
    <s v="OK"/>
    <x v="3"/>
    <n v="15.53"/>
    <n v="32302.399999999998"/>
    <n v="7.4594241425261387E-2"/>
    <n v="-7893.6936875626052"/>
    <x v="1"/>
    <n v="4845.3599999999997"/>
    <n v="27457.039999999997"/>
    <n v="37147.759999999995"/>
    <x v="0"/>
  </r>
  <r>
    <n v="165"/>
    <s v="Sales Associate"/>
    <s v="Apparel"/>
    <d v="2015-01-01T00:00:00"/>
    <d v="2019-07-01T00:00:00"/>
    <n v="32557.220674694774"/>
    <n v="2085.6"/>
    <n v="15.610481719742413"/>
    <s v="Active"/>
    <s v="FT"/>
    <s v="N/A"/>
    <s v="Lawton"/>
    <s v="Comanche"/>
    <s v="OK"/>
    <x v="3"/>
    <n v="15.53"/>
    <n v="32302.399999999998"/>
    <n v="8.0481719742413915E-2"/>
    <n v="254.82067469477624"/>
    <x v="0"/>
    <n v="4845.3599999999997"/>
    <n v="27457.039999999997"/>
    <n v="37147.759999999995"/>
    <x v="1"/>
  </r>
  <r>
    <n v="166"/>
    <s v="Sales Associate"/>
    <s v="Apparel"/>
    <d v="2018-01-01T00:00:00"/>
    <d v="2019-07-01T00:00:00"/>
    <n v="32578.227087363139"/>
    <n v="2085.6"/>
    <n v="15.620553839357086"/>
    <s v="Active"/>
    <s v="FT"/>
    <s v="N/A"/>
    <s v="Lawton"/>
    <s v="Comanche"/>
    <s v="OK"/>
    <x v="3"/>
    <n v="15.53"/>
    <n v="32302.399999999998"/>
    <n v="9.0553839357086829E-2"/>
    <n v="275.82708736314089"/>
    <x v="0"/>
    <n v="4845.3599999999997"/>
    <n v="27457.039999999997"/>
    <n v="37147.759999999995"/>
    <x v="1"/>
  </r>
  <r>
    <n v="167"/>
    <s v="Sales Associate"/>
    <s v="Apparel"/>
    <d v="2015-01-01T00:00:00"/>
    <d v="2019-07-01T00:00:00"/>
    <n v="32588.500989468077"/>
    <n v="2085.6"/>
    <n v="15.625479952756079"/>
    <s v="Active"/>
    <s v="FT"/>
    <s v="N/A"/>
    <s v="Lawton"/>
    <s v="Comanche"/>
    <s v="OK"/>
    <x v="3"/>
    <n v="15.53"/>
    <n v="32302.399999999998"/>
    <n v="9.5479952756079456E-2"/>
    <n v="286.10098946807921"/>
    <x v="0"/>
    <n v="4845.3599999999997"/>
    <n v="27457.039999999997"/>
    <n v="37147.759999999995"/>
    <x v="1"/>
  </r>
  <r>
    <n v="168"/>
    <s v="Sales Associate"/>
    <s v="Apparel"/>
    <d v="2018-01-01T00:00:00"/>
    <d v="2019-07-01T00:00:00"/>
    <n v="32605.264881188061"/>
    <n v="2085.6"/>
    <n v="15.633517875521703"/>
    <s v="Active"/>
    <s v="FT"/>
    <s v="N/A"/>
    <s v="Lawton"/>
    <s v="Comanche"/>
    <s v="OK"/>
    <x v="3"/>
    <n v="15.53"/>
    <n v="32302.399999999998"/>
    <n v="0.10351787552170322"/>
    <n v="302.86488118806301"/>
    <x v="0"/>
    <n v="4845.3599999999997"/>
    <n v="27457.039999999997"/>
    <n v="37147.759999999995"/>
    <x v="1"/>
  </r>
  <r>
    <n v="169"/>
    <s v="Sales Associate"/>
    <s v="Apparel"/>
    <d v="2015-01-01T00:00:00"/>
    <d v="2019-07-01T00:00:00"/>
    <n v="32609.366997378962"/>
    <n v="2085.6"/>
    <n v="15.635484751332452"/>
    <s v="Active"/>
    <s v="FT"/>
    <s v="N/A"/>
    <s v="Lawton"/>
    <s v="Comanche"/>
    <s v="OK"/>
    <x v="3"/>
    <n v="15.53"/>
    <n v="32302.399999999998"/>
    <n v="0.10548475133245283"/>
    <n v="306.96699737896415"/>
    <x v="0"/>
    <n v="4845.3599999999997"/>
    <n v="27457.039999999997"/>
    <n v="37147.759999999995"/>
    <x v="1"/>
  </r>
  <r>
    <n v="170"/>
    <s v="Sales Associate"/>
    <s v="Apparel"/>
    <d v="2018-01-01T00:00:00"/>
    <d v="2019-07-01T00:00:00"/>
    <n v="32636.481887853071"/>
    <n v="2085.6"/>
    <n v="15.648485753669483"/>
    <s v="Active"/>
    <s v="FT"/>
    <s v="N/A"/>
    <s v="Lawton"/>
    <s v="Comanche"/>
    <s v="OK"/>
    <x v="3"/>
    <n v="15.53"/>
    <n v="32302.399999999998"/>
    <n v="0.11848575366948388"/>
    <n v="334.08188785307357"/>
    <x v="0"/>
    <n v="4845.3599999999997"/>
    <n v="27457.039999999997"/>
    <n v="37147.759999999995"/>
    <x v="1"/>
  </r>
  <r>
    <n v="171"/>
    <s v="Sales Associate"/>
    <s v="Apparel"/>
    <d v="2015-01-01T00:00:00"/>
    <d v="2019-07-01T00:00:00"/>
    <n v="32642.570966798488"/>
    <n v="2085.6"/>
    <n v="15.651405335058731"/>
    <s v="Active"/>
    <s v="FT"/>
    <s v="N/A"/>
    <s v="Lawton"/>
    <s v="Comanche"/>
    <s v="OK"/>
    <x v="3"/>
    <n v="15.53"/>
    <n v="32302.399999999998"/>
    <n v="0.12140533505873208"/>
    <n v="340.17096679849055"/>
    <x v="0"/>
    <n v="4845.3599999999997"/>
    <n v="27457.039999999997"/>
    <n v="37147.759999999995"/>
    <x v="1"/>
  </r>
  <r>
    <n v="172"/>
    <s v="Sales Associate"/>
    <s v="Apparel"/>
    <d v="2020-07-01T00:00:00"/>
    <d v="2019-07-01T00:00:00"/>
    <n v="30194.827421319667"/>
    <n v="1929.18"/>
    <n v="15.651638220031135"/>
    <s v="Active"/>
    <s v="FT"/>
    <s v="N/A"/>
    <s v="Lawton"/>
    <s v="Comanche"/>
    <s v="OK"/>
    <x v="3"/>
    <n v="15.53"/>
    <n v="32302.399999999998"/>
    <n v="0.12163822003113545"/>
    <n v="-2107.5725786803305"/>
    <x v="1"/>
    <n v="4845.3599999999997"/>
    <n v="27457.039999999997"/>
    <n v="37147.759999999995"/>
    <x v="1"/>
  </r>
  <r>
    <n v="173"/>
    <s v="Sales Associate"/>
    <s v="Apparel"/>
    <d v="2020-07-01T00:00:00"/>
    <d v="2019-07-01T00:00:00"/>
    <n v="30194.917357177215"/>
    <n v="1929.18"/>
    <n v="15.651684838727965"/>
    <s v="Active"/>
    <s v="FT"/>
    <s v="N/A"/>
    <s v="Lawton"/>
    <s v="Comanche"/>
    <s v="OK"/>
    <x v="3"/>
    <n v="15.53"/>
    <n v="32302.399999999998"/>
    <n v="0.12168483872796543"/>
    <n v="-2107.4826428227825"/>
    <x v="1"/>
    <n v="4845.3599999999997"/>
    <n v="27457.039999999997"/>
    <n v="37147.759999999995"/>
    <x v="1"/>
  </r>
  <r>
    <n v="174"/>
    <s v="Sales Associate"/>
    <s v="Apparel"/>
    <d v="2020-07-01T00:00:00"/>
    <d v="2019-07-01T00:00:00"/>
    <n v="30222.673477584871"/>
    <n v="1929.18"/>
    <n v="15.66607236109895"/>
    <s v="Active"/>
    <s v="FT"/>
    <s v="N/A"/>
    <s v="Lawton"/>
    <s v="Comanche"/>
    <s v="OK"/>
    <x v="3"/>
    <n v="15.53"/>
    <n v="32302.399999999998"/>
    <n v="0.13607236109895027"/>
    <n v="-2079.726522415127"/>
    <x v="1"/>
    <n v="4845.3599999999997"/>
    <n v="27457.039999999997"/>
    <n v="37147.759999999995"/>
    <x v="1"/>
  </r>
  <r>
    <n v="175"/>
    <s v="Sales Associate"/>
    <s v="Apparel"/>
    <d v="2020-07-01T00:00:00"/>
    <d v="2019-07-01T00:00:00"/>
    <n v="30270.760245384921"/>
    <n v="1929.18"/>
    <n v="15.690998375156761"/>
    <s v="Active"/>
    <s v="FT"/>
    <s v="N/A"/>
    <s v="Lawton"/>
    <s v="Comanche"/>
    <s v="OK"/>
    <x v="3"/>
    <n v="15.53"/>
    <n v="32302.399999999998"/>
    <n v="0.16099837515676185"/>
    <n v="-2031.6397546150765"/>
    <x v="1"/>
    <n v="4845.3599999999997"/>
    <n v="27457.039999999997"/>
    <n v="37147.759999999995"/>
    <x v="1"/>
  </r>
  <r>
    <n v="176"/>
    <s v="Sales Associate"/>
    <s v="Apparel"/>
    <d v="2020-06-01T00:00:00"/>
    <d v="2019-07-01T00:00:00"/>
    <n v="32745.845464696031"/>
    <n v="2085.6"/>
    <n v="15.700923218592267"/>
    <s v="Active"/>
    <s v="FT"/>
    <s v="N/A"/>
    <s v="Lawton"/>
    <s v="Comanche"/>
    <s v="OK"/>
    <x v="3"/>
    <n v="15.53"/>
    <n v="32302.399999999998"/>
    <n v="0.170923218592268"/>
    <n v="443.44546469603301"/>
    <x v="0"/>
    <n v="4845.3599999999997"/>
    <n v="27457.039999999997"/>
    <n v="37147.759999999995"/>
    <x v="1"/>
  </r>
  <r>
    <n v="177"/>
    <s v="Sales Associate"/>
    <s v="Apparel"/>
    <d v="2020-06-01T00:00:00"/>
    <d v="2019-07-01T00:00:00"/>
    <n v="32776.751801461738"/>
    <n v="2085.6"/>
    <n v="15.715742137256299"/>
    <s v="Active"/>
    <s v="FT"/>
    <s v="N/A"/>
    <s v="Lawton"/>
    <s v="Comanche"/>
    <s v="OK"/>
    <x v="3"/>
    <n v="15.53"/>
    <n v="32302.399999999998"/>
    <n v="0.18574213725629996"/>
    <n v="474.35180146174025"/>
    <x v="0"/>
    <n v="4845.3599999999997"/>
    <n v="27457.039999999997"/>
    <n v="37147.759999999995"/>
    <x v="1"/>
  </r>
  <r>
    <n v="178"/>
    <s v="Sales Associate"/>
    <s v="Apparel"/>
    <d v="2020-06-01T00:00:00"/>
    <d v="2019-07-01T00:00:00"/>
    <n v="32776.974186209576"/>
    <n v="2085.6"/>
    <n v="15.715848765923274"/>
    <s v="Active"/>
    <s v="FT"/>
    <s v="N/A"/>
    <s v="Lawton"/>
    <s v="Comanche"/>
    <s v="OK"/>
    <x v="3"/>
    <n v="15.53"/>
    <n v="32302.399999999998"/>
    <n v="0.18584876592327504"/>
    <n v="474.57418620957833"/>
    <x v="0"/>
    <n v="4845.3599999999997"/>
    <n v="27457.039999999997"/>
    <n v="37147.759999999995"/>
    <x v="1"/>
  </r>
  <r>
    <n v="179"/>
    <s v="Sales Associate"/>
    <s v="Apparel"/>
    <d v="2020-06-01T00:00:00"/>
    <d v="2019-07-01T00:00:00"/>
    <n v="32786.5299423834"/>
    <n v="2085.6"/>
    <n v="15.720430543912258"/>
    <s v="Active"/>
    <s v="FT"/>
    <s v="N/A"/>
    <s v="Lawton"/>
    <s v="Comanche"/>
    <s v="OK"/>
    <x v="3"/>
    <n v="15.53"/>
    <n v="32302.399999999998"/>
    <n v="0.19043054391225844"/>
    <n v="484.12994238340252"/>
    <x v="0"/>
    <n v="4845.3599999999997"/>
    <n v="27457.039999999997"/>
    <n v="37147.759999999995"/>
    <x v="1"/>
  </r>
  <r>
    <n v="180"/>
    <s v="Sales Associate"/>
    <s v="Apparel"/>
    <d v="2020-06-01T00:00:00"/>
    <d v="2019-07-01T00:00:00"/>
    <n v="31151.412949179277"/>
    <n v="1981.32"/>
    <n v="15.722555139593442"/>
    <s v="Active"/>
    <s v="FT"/>
    <s v="N/A"/>
    <s v="Lawton"/>
    <s v="Comanche"/>
    <s v="OK"/>
    <x v="3"/>
    <n v="15.53"/>
    <n v="32302.399999999998"/>
    <n v="0.19255513959344306"/>
    <n v="-1150.9870508207205"/>
    <x v="1"/>
    <n v="4845.3599999999997"/>
    <n v="27457.039999999997"/>
    <n v="37147.759999999995"/>
    <x v="1"/>
  </r>
  <r>
    <n v="181"/>
    <s v="Sales Associate"/>
    <s v="Apparel"/>
    <d v="2020-06-01T00:00:00"/>
    <d v="2019-07-01T00:00:00"/>
    <n v="30340.924174428677"/>
    <n v="1929.18"/>
    <n v="15.727368194999261"/>
    <s v="Active"/>
    <s v="FT"/>
    <s v="N/A"/>
    <s v="Lawton"/>
    <s v="Comanche"/>
    <s v="OK"/>
    <x v="3"/>
    <n v="15.53"/>
    <n v="32302.399999999998"/>
    <n v="0.19736819499926206"/>
    <n v="-1961.4758255713205"/>
    <x v="1"/>
    <n v="4845.3599999999997"/>
    <n v="27457.039999999997"/>
    <n v="37147.759999999995"/>
    <x v="1"/>
  </r>
  <r>
    <n v="182"/>
    <s v="Sales Associate"/>
    <s v="Apparel"/>
    <d v="2020-06-01T00:00:00"/>
    <d v="2019-07-01T00:00:00"/>
    <n v="29521.82224724445"/>
    <n v="1877.04"/>
    <n v="15.72785995356756"/>
    <s v="Active"/>
    <s v="FT"/>
    <s v="N/A"/>
    <s v="Lawton"/>
    <s v="Comanche"/>
    <s v="OK"/>
    <x v="3"/>
    <n v="15.53"/>
    <n v="32302.399999999998"/>
    <n v="0.19785995356756025"/>
    <n v="-2780.5777527555474"/>
    <x v="1"/>
    <n v="4845.3599999999997"/>
    <n v="27457.039999999997"/>
    <n v="37147.759999999995"/>
    <x v="1"/>
  </r>
  <r>
    <n v="183"/>
    <s v="Senior Sales Associate"/>
    <s v="Apparel"/>
    <d v="2017-01-01T00:00:00"/>
    <d v="2019-07-01T00:00:00"/>
    <n v="28703.741504681209"/>
    <n v="1824.9"/>
    <n v="15.728939396504579"/>
    <s v="Active"/>
    <s v="FT"/>
    <s v="N/A"/>
    <s v="Lawton"/>
    <s v="Comanche"/>
    <s v="OK"/>
    <x v="3"/>
    <n v="15.53"/>
    <n v="32302.399999999998"/>
    <n v="0.19893939650457959"/>
    <n v="-3598.6584953187885"/>
    <x v="1"/>
    <n v="4845.3599999999997"/>
    <n v="27457.039999999997"/>
    <n v="37147.759999999995"/>
    <x v="1"/>
  </r>
  <r>
    <n v="184"/>
    <s v="Sales Associate"/>
    <s v="Apparel"/>
    <d v="2020-06-01T00:00:00"/>
    <d v="2019-07-01T00:00:00"/>
    <n v="28724.965157087936"/>
    <n v="1824.9"/>
    <n v="15.740569432345847"/>
    <s v="Active"/>
    <s v="FT"/>
    <s v="N/A"/>
    <s v="Lawton"/>
    <s v="Comanche"/>
    <s v="OK"/>
    <x v="3"/>
    <n v="15.53"/>
    <n v="32302.399999999998"/>
    <n v="0.21056943234584757"/>
    <n v="-3577.4348429120619"/>
    <x v="1"/>
    <n v="4845.3599999999997"/>
    <n v="27457.039999999997"/>
    <n v="37147.759999999995"/>
    <x v="1"/>
  </r>
  <r>
    <n v="185"/>
    <s v="Sales Associate"/>
    <s v="Apparel"/>
    <d v="2020-06-01T00:00:00"/>
    <d v="2019-07-01T00:00:00"/>
    <n v="27107.980275490751"/>
    <n v="1720.6200000000001"/>
    <n v="15.754774601882314"/>
    <s v="Active"/>
    <s v="FT"/>
    <s v="N/A"/>
    <s v="Lawton"/>
    <s v="Comanche"/>
    <s v="OK"/>
    <x v="3"/>
    <n v="15.53"/>
    <n v="32302.399999999998"/>
    <n v="0.22477460188231468"/>
    <n v="-5194.4197245092473"/>
    <x v="1"/>
    <n v="4845.3599999999997"/>
    <n v="27457.039999999997"/>
    <n v="37147.759999999995"/>
    <x v="0"/>
  </r>
  <r>
    <n v="186"/>
    <s v="Sales Associate"/>
    <s v="Apparel"/>
    <d v="2020-06-01T00:00:00"/>
    <d v="2019-07-01T00:00:00"/>
    <n v="27172.755757510058"/>
    <n v="1720.6200000000001"/>
    <n v="15.792421195563259"/>
    <s v="Active"/>
    <s v="FT"/>
    <s v="N/A"/>
    <s v="Lawton"/>
    <s v="Comanche"/>
    <s v="OK"/>
    <x v="3"/>
    <n v="15.53"/>
    <n v="32302.399999999998"/>
    <n v="0.2624211955632596"/>
    <n v="-5129.6442424899396"/>
    <x v="1"/>
    <n v="4845.3599999999997"/>
    <n v="27457.039999999997"/>
    <n v="37147.759999999995"/>
    <x v="0"/>
  </r>
  <r>
    <n v="187"/>
    <s v="Sales Associate"/>
    <s v="Apparel"/>
    <d v="2020-06-01T00:00:00"/>
    <d v="2019-07-01T00:00:00"/>
    <n v="26354.790507309011"/>
    <n v="1668.48"/>
    <n v="15.795688595193836"/>
    <s v="Active"/>
    <s v="FT"/>
    <s v="N/A"/>
    <s v="Lawton"/>
    <s v="Comanche"/>
    <s v="OK"/>
    <x v="3"/>
    <n v="15.53"/>
    <n v="32302.399999999998"/>
    <n v="0.26568859519383636"/>
    <n v="-5947.6094926909864"/>
    <x v="1"/>
    <n v="4845.3599999999997"/>
    <n v="27457.039999999997"/>
    <n v="37147.759999999995"/>
    <x v="0"/>
  </r>
  <r>
    <n v="188"/>
    <s v="Sales Associate"/>
    <s v="Apparel"/>
    <d v="2020-06-01T00:00:00"/>
    <d v="2019-07-01T00:00:00"/>
    <n v="25543.333433268232"/>
    <n v="1616.34"/>
    <n v="15.803193284375956"/>
    <s v="Active"/>
    <s v="FT"/>
    <s v="N/A"/>
    <s v="Boston "/>
    <s v="Suffolk"/>
    <s v="MA"/>
    <x v="4"/>
    <n v="21.09"/>
    <n v="43867.200000000004"/>
    <n v="-5.2868067156240439"/>
    <n v="-18323.866566731773"/>
    <x v="1"/>
    <n v="6580.0800000000008"/>
    <n v="37287.120000000003"/>
    <n v="50447.280000000006"/>
    <x v="0"/>
  </r>
  <r>
    <n v="189"/>
    <s v="Sales Associate"/>
    <s v="Apparel"/>
    <d v="2020-07-17T00:00:00"/>
    <d v="2019-07-01T00:00:00"/>
    <n v="32960.622347403303"/>
    <n v="2085.6"/>
    <n v="15.80390407911551"/>
    <s v="Active"/>
    <s v="FT"/>
    <s v="N/A"/>
    <s v="Dallas"/>
    <s v="Dallas"/>
    <s v="TX"/>
    <x v="1"/>
    <n v="15.7"/>
    <n v="32656"/>
    <n v="0.10390407911551058"/>
    <n v="304.62234740330314"/>
    <x v="0"/>
    <n v="4898.3999999999996"/>
    <n v="27757.599999999999"/>
    <n v="37554.400000000001"/>
    <x v="1"/>
  </r>
  <r>
    <n v="190"/>
    <s v="Sales Associate"/>
    <s v="Apparel"/>
    <d v="2020-07-19T00:00:00"/>
    <d v="2019-07-01T00:00:00"/>
    <n v="32984.541262421153"/>
    <n v="2085.6"/>
    <n v="15.815372680485785"/>
    <s v="Active"/>
    <s v="FT"/>
    <s v="N/A"/>
    <s v="Dallas"/>
    <s v="Dallas"/>
    <s v="TX"/>
    <x v="1"/>
    <n v="15.7"/>
    <n v="32656"/>
    <n v="0.11537268048578575"/>
    <n v="328.54126242115308"/>
    <x v="0"/>
    <n v="4898.3999999999996"/>
    <n v="27757.599999999999"/>
    <n v="37554.400000000001"/>
    <x v="1"/>
  </r>
  <r>
    <n v="191"/>
    <s v="Sales Associate"/>
    <s v="Apparel"/>
    <d v="2020-07-20T00:00:00"/>
    <d v="2019-07-01T00:00:00"/>
    <n v="32995.711881514348"/>
    <n v="2085.6"/>
    <n v="15.820728750246619"/>
    <s v="Active"/>
    <s v="FT"/>
    <s v="N/A"/>
    <s v="Dallas"/>
    <s v="Dallas"/>
    <s v="TX"/>
    <x v="1"/>
    <n v="15.7"/>
    <n v="32656"/>
    <n v="0.12072875024662011"/>
    <n v="339.71188151434762"/>
    <x v="0"/>
    <n v="4898.3999999999996"/>
    <n v="27757.599999999999"/>
    <n v="37554.400000000001"/>
    <x v="1"/>
  </r>
  <r>
    <n v="192"/>
    <s v="Sales Associate"/>
    <s v="Apparel"/>
    <d v="2020-07-11T00:00:00"/>
    <d v="2019-07-01T00:00:00"/>
    <n v="31351.385864354801"/>
    <n v="1981.32"/>
    <n v="15.823484275308784"/>
    <s v="Active"/>
    <s v="FT"/>
    <s v="N/A"/>
    <s v="Dallas"/>
    <s v="Dallas"/>
    <s v="TX"/>
    <x v="1"/>
    <n v="15.7"/>
    <n v="32656"/>
    <n v="0.12348427530878503"/>
    <n v="-1304.614135645199"/>
    <x v="1"/>
    <n v="4898.3999999999996"/>
    <n v="27757.599999999999"/>
    <n v="37554.400000000001"/>
    <x v="1"/>
  </r>
  <r>
    <n v="193"/>
    <s v="Sales Associate"/>
    <s v="Apparel"/>
    <d v="2020-07-02T00:00:00"/>
    <d v="2019-07-01T00:00:00"/>
    <n v="29702.560281789145"/>
    <n v="1877.04"/>
    <n v="15.824148809715906"/>
    <s v="Active"/>
    <s v="FT"/>
    <s v="N/A"/>
    <s v="Dallas"/>
    <s v="Dallas"/>
    <s v="TX"/>
    <x v="1"/>
    <n v="15.7"/>
    <n v="32656"/>
    <n v="0.12414880971590669"/>
    <n v="-2953.4397182108551"/>
    <x v="1"/>
    <n v="4898.3999999999996"/>
    <n v="27757.599999999999"/>
    <n v="37554.400000000001"/>
    <x v="1"/>
  </r>
  <r>
    <n v="194"/>
    <s v="Sales Associate"/>
    <s v="Apparel"/>
    <d v="2020-07-07T00:00:00"/>
    <d v="2019-07-01T00:00:00"/>
    <n v="29709.767204225616"/>
    <n v="1877.04"/>
    <n v="15.827988324290168"/>
    <s v="Active"/>
    <s v="FT"/>
    <s v="N/A"/>
    <s v="Dallas"/>
    <s v="Dallas"/>
    <s v="TX"/>
    <x v="1"/>
    <n v="15.7"/>
    <n v="32656"/>
    <n v="0.12798832429016826"/>
    <n v="-2946.2327957743837"/>
    <x v="1"/>
    <n v="4898.3999999999996"/>
    <n v="27757.599999999999"/>
    <n v="37554.400000000001"/>
    <x v="1"/>
  </r>
  <r>
    <n v="195"/>
    <s v="Sales Associate"/>
    <s v="Apparel"/>
    <d v="2020-07-05T00:00:00"/>
    <d v="2019-07-01T00:00:00"/>
    <n v="28900.829807281076"/>
    <n v="1824.9"/>
    <n v="15.836938904751534"/>
    <s v="Active"/>
    <s v="FT"/>
    <s v="N/A"/>
    <s v="Dallas"/>
    <s v="Dallas"/>
    <s v="TX"/>
    <x v="1"/>
    <n v="15.7"/>
    <n v="32656"/>
    <n v="0.13693890475153481"/>
    <n v="-3755.1701927189242"/>
    <x v="1"/>
    <n v="4898.3999999999996"/>
    <n v="27757.599999999999"/>
    <n v="37554.400000000001"/>
    <x v="1"/>
  </r>
  <r>
    <n v="196"/>
    <s v="Sales Associate"/>
    <s v="Apparel"/>
    <d v="2020-07-07T00:00:00"/>
    <d v="2019-07-01T00:00:00"/>
    <n v="28904.395271376612"/>
    <n v="1824.9"/>
    <n v="15.83889269076476"/>
    <s v="Active"/>
    <s v="FT"/>
    <s v="N/A"/>
    <s v="Dallas"/>
    <s v="Dallas"/>
    <s v="TX"/>
    <x v="1"/>
    <n v="15.7"/>
    <n v="32656"/>
    <n v="0.13889269076476118"/>
    <n v="-3751.6047286233879"/>
    <x v="1"/>
    <n v="4898.3999999999996"/>
    <n v="27757.599999999999"/>
    <n v="37554.400000000001"/>
    <x v="1"/>
  </r>
  <r>
    <n v="197"/>
    <s v="Sales Associate"/>
    <s v="Apparel"/>
    <d v="2020-07-10T00:00:00"/>
    <d v="2019-07-01T00:00:00"/>
    <n v="28913.985208750277"/>
    <n v="1824.9"/>
    <n v="15.844147738917352"/>
    <s v="Active"/>
    <s v="FT"/>
    <s v="N/A"/>
    <s v="Dallas"/>
    <s v="Dallas"/>
    <s v="TX"/>
    <x v="1"/>
    <n v="15.7"/>
    <n v="32656"/>
    <n v="0.14414773891735244"/>
    <n v="-3742.0147912497232"/>
    <x v="1"/>
    <n v="4898.3999999999996"/>
    <n v="27757.599999999999"/>
    <n v="37554.400000000001"/>
    <x v="1"/>
  </r>
  <r>
    <n v="198"/>
    <s v="Sales Associate"/>
    <s v="Apparel"/>
    <d v="2020-07-04T00:00:00"/>
    <d v="2019-07-01T00:00:00"/>
    <n v="28093.090627512061"/>
    <n v="1772.76"/>
    <n v="15.847091894848745"/>
    <s v="Active"/>
    <s v="FT"/>
    <s v="N/A"/>
    <s v="Dallas"/>
    <s v="Dallas"/>
    <s v="TX"/>
    <x v="1"/>
    <n v="15.7"/>
    <n v="32656"/>
    <n v="0.14709189484874585"/>
    <n v="-4562.9093724879385"/>
    <x v="1"/>
    <n v="4898.3999999999996"/>
    <n v="27757.599999999999"/>
    <n v="37554.400000000001"/>
    <x v="1"/>
  </r>
  <r>
    <n v="199"/>
    <s v="Sales Associate"/>
    <s v="Apparel"/>
    <d v="2020-07-09T00:00:00"/>
    <d v="2019-07-01T00:00:00"/>
    <n v="28099.593310374337"/>
    <n v="1772.76"/>
    <n v="15.850760007205905"/>
    <s v="Active"/>
    <s v="FT"/>
    <s v="N/A"/>
    <s v="Dallas"/>
    <s v="Dallas"/>
    <s v="TX"/>
    <x v="1"/>
    <n v="15.7"/>
    <n v="32656"/>
    <n v="0.15076000720590521"/>
    <n v="-4556.4066896256627"/>
    <x v="1"/>
    <n v="4898.3999999999996"/>
    <n v="27757.599999999999"/>
    <n v="37554.400000000001"/>
    <x v="1"/>
  </r>
  <r>
    <n v="200"/>
    <s v="Sales Associate"/>
    <s v="Apparel"/>
    <d v="2020-07-18T00:00:00"/>
    <d v="2019-07-01T00:00:00"/>
    <n v="27291.828290686375"/>
    <n v="1720.6200000000001"/>
    <n v="15.861624467160892"/>
    <s v="Active"/>
    <s v="FT"/>
    <s v="N/A"/>
    <s v="Dallas"/>
    <s v="Dallas"/>
    <s v="TX"/>
    <x v="1"/>
    <n v="15.7"/>
    <n v="32656"/>
    <n v="0.16162446716089285"/>
    <n v="-5364.1717093136249"/>
    <x v="1"/>
    <n v="4898.3999999999996"/>
    <n v="27757.599999999999"/>
    <n v="37554.400000000001"/>
    <x v="0"/>
  </r>
  <r>
    <n v="201"/>
    <s v="Sales Associate"/>
    <s v="Apparel"/>
    <d v="2020-07-08T00:00:00"/>
    <d v="2019-07-01T00:00:00"/>
    <n v="26476.247555321421"/>
    <n v="1668.48"/>
    <n v="15.868483623011016"/>
    <s v="Active"/>
    <s v="FT"/>
    <s v="N/A"/>
    <s v="Dallas"/>
    <s v="Dallas"/>
    <s v="TX"/>
    <x v="1"/>
    <n v="15.7"/>
    <n v="32656"/>
    <n v="0.16848362301101716"/>
    <n v="-6179.7524446785792"/>
    <x v="1"/>
    <n v="4898.3999999999996"/>
    <n v="27757.599999999999"/>
    <n v="37554.400000000001"/>
    <x v="0"/>
  </r>
  <r>
    <n v="202"/>
    <s v="Sales Associate"/>
    <s v="Apparel"/>
    <d v="2020-07-21T00:00:00"/>
    <d v="2019-07-01T00:00:00"/>
    <n v="26484.846786683123"/>
    <n v="1668.48"/>
    <n v="15.87363755435074"/>
    <s v="Active"/>
    <s v="FT"/>
    <s v="N/A"/>
    <s v="Dallas"/>
    <s v="Dallas"/>
    <s v="TX"/>
    <x v="1"/>
    <n v="15.7"/>
    <n v="32656"/>
    <n v="0.17363755435074069"/>
    <n v="-6171.1532133168766"/>
    <x v="1"/>
    <n v="4898.3999999999996"/>
    <n v="27757.599999999999"/>
    <n v="37554.400000000001"/>
    <x v="0"/>
  </r>
  <r>
    <n v="203"/>
    <s v="Senior Sales Associate"/>
    <s v="Apparel"/>
    <d v="2020-01-01T00:00:00"/>
    <d v="2019-07-01T00:00:00"/>
    <n v="33117.429424698545"/>
    <n v="2085.6"/>
    <n v="15.879089674289675"/>
    <s v="Active"/>
    <s v="FT"/>
    <s v="N/A"/>
    <s v="Dallas"/>
    <s v="Dallas"/>
    <s v="TX"/>
    <x v="1"/>
    <n v="15.7"/>
    <n v="32656"/>
    <n v="0.17908967428967593"/>
    <n v="461.42942469854461"/>
    <x v="0"/>
    <n v="4898.3999999999996"/>
    <n v="27757.599999999999"/>
    <n v="37554.400000000001"/>
    <x v="1"/>
  </r>
  <r>
    <n v="204"/>
    <s v="Senior Sales Associate"/>
    <s v="Apparel"/>
    <d v="2014-01-01T00:00:00"/>
    <d v="2019-07-01T00:00:00"/>
    <n v="33118.787453143632"/>
    <n v="2085.6"/>
    <n v="15.879740819497332"/>
    <s v="Active"/>
    <s v="FT"/>
    <s v="N/A"/>
    <s v="Dallas"/>
    <s v="Dallas"/>
    <s v="TX"/>
    <x v="1"/>
    <n v="15.7"/>
    <n v="32656"/>
    <n v="0.17974081949733289"/>
    <n v="462.78745314363186"/>
    <x v="0"/>
    <n v="4898.3999999999996"/>
    <n v="27757.599999999999"/>
    <n v="37554.400000000001"/>
    <x v="1"/>
  </r>
  <r>
    <n v="205"/>
    <s v="Sales Associate"/>
    <s v="Apparel"/>
    <d v="2020-07-16T00:00:00"/>
    <d v="2019-07-01T00:00:00"/>
    <n v="33179.901637661758"/>
    <n v="2085.6"/>
    <n v="15.909043746481474"/>
    <s v="Active"/>
    <s v="FT"/>
    <s v="N/A"/>
    <s v="Dallas"/>
    <s v="Dallas"/>
    <s v="TX"/>
    <x v="1"/>
    <n v="15.7"/>
    <n v="32656"/>
    <n v="0.20904374648147517"/>
    <n v="523.90163766175829"/>
    <x v="0"/>
    <n v="4898.3999999999996"/>
    <n v="27757.599999999999"/>
    <n v="37554.400000000001"/>
    <x v="1"/>
  </r>
  <r>
    <n v="206"/>
    <s v="Sales Associate"/>
    <s v="Apparel"/>
    <d v="2020-07-22T00:00:00"/>
    <d v="2019-07-01T00:00:00"/>
    <n v="33184.251447766648"/>
    <n v="2085.6"/>
    <n v="15.911129386155853"/>
    <s v="Active"/>
    <s v="FT"/>
    <s v="N/A"/>
    <s v="Dallas"/>
    <s v="Dallas"/>
    <s v="TX"/>
    <x v="1"/>
    <n v="15.7"/>
    <n v="32656"/>
    <n v="0.21112938615585364"/>
    <n v="528.2514477666482"/>
    <x v="0"/>
    <n v="4898.3999999999996"/>
    <n v="27757.599999999999"/>
    <n v="37554.400000000001"/>
    <x v="1"/>
  </r>
  <r>
    <n v="207"/>
    <s v="Sales Associate"/>
    <s v="Apparel"/>
    <d v="2020-07-06T00:00:00"/>
    <d v="2019-07-01T00:00:00"/>
    <n v="33206.85666113146"/>
    <n v="2085.6"/>
    <n v="15.921968096054593"/>
    <s v="Active"/>
    <s v="FT"/>
    <s v="N/A"/>
    <s v="Dallas"/>
    <s v="Dallas"/>
    <s v="TX"/>
    <x v="1"/>
    <n v="15.7"/>
    <n v="32656"/>
    <n v="0.221968096054594"/>
    <n v="550.85666113145999"/>
    <x v="0"/>
    <n v="4898.3999999999996"/>
    <n v="27757.599999999999"/>
    <n v="37554.400000000001"/>
    <x v="1"/>
  </r>
  <r>
    <n v="208"/>
    <s v="Sales Associate"/>
    <s v="Apparel"/>
    <d v="2020-07-12T00:00:00"/>
    <d v="2019-07-01T00:00:00"/>
    <n v="33207.901420398797"/>
    <n v="2085.6"/>
    <n v="15.922469035480821"/>
    <s v="Active"/>
    <s v="FT"/>
    <s v="N/A"/>
    <s v="Dallas"/>
    <s v="Dallas"/>
    <s v="TX"/>
    <x v="1"/>
    <n v="15.7"/>
    <n v="32656"/>
    <n v="0.22246903548082209"/>
    <n v="551.9014203987972"/>
    <x v="0"/>
    <n v="4898.3999999999996"/>
    <n v="27757.599999999999"/>
    <n v="37554.400000000001"/>
    <x v="1"/>
  </r>
  <r>
    <n v="209"/>
    <s v="Sales Associate"/>
    <s v="Apparel"/>
    <d v="2020-07-13T00:00:00"/>
    <d v="2019-07-01T00:00:00"/>
    <n v="33232.05773765716"/>
    <n v="2085.6"/>
    <n v="15.934051466080343"/>
    <s v="Active"/>
    <s v="FT"/>
    <s v="N/A"/>
    <s v="Dallas"/>
    <s v="Dallas"/>
    <s v="TX"/>
    <x v="1"/>
    <n v="15.7"/>
    <n v="32656"/>
    <n v="0.23405146608034322"/>
    <n v="576.05773765716003"/>
    <x v="0"/>
    <n v="4898.3999999999996"/>
    <n v="27757.599999999999"/>
    <n v="37554.400000000001"/>
    <x v="1"/>
  </r>
  <r>
    <n v="210"/>
    <s v="Sales Associate"/>
    <s v="Apparel"/>
    <d v="2020-07-14T00:00:00"/>
    <d v="2019-07-01T00:00:00"/>
    <n v="33266.185654988483"/>
    <n v="2085.6"/>
    <n v="15.95041506280614"/>
    <s v="Active"/>
    <s v="FT"/>
    <s v="N/A"/>
    <s v="Dallas"/>
    <s v="Dallas"/>
    <s v="TX"/>
    <x v="1"/>
    <n v="15.7"/>
    <n v="32656"/>
    <n v="0.25041506280614101"/>
    <n v="610.18565498848329"/>
    <x v="0"/>
    <n v="4898.3999999999996"/>
    <n v="27757.599999999999"/>
    <n v="37554.400000000001"/>
    <x v="1"/>
  </r>
  <r>
    <n v="211"/>
    <s v="Sales Associate"/>
    <s v="Apparel"/>
    <d v="2020-07-15T00:00:00"/>
    <d v="2019-07-01T00:00:00"/>
    <n v="24975.347744688552"/>
    <n v="1564.2"/>
    <n v="15.966850623122715"/>
    <s v="Active"/>
    <s v="FT"/>
    <s v="N/A"/>
    <s v="Chicago"/>
    <s v="Cook"/>
    <s v="IL"/>
    <x v="2"/>
    <n v="17.46"/>
    <n v="36316.800000000003"/>
    <n v="-1.4931493768772857"/>
    <n v="-11341.452255311451"/>
    <x v="1"/>
    <n v="5447.52"/>
    <n v="30869.280000000002"/>
    <n v="41764.320000000007"/>
    <x v="0"/>
  </r>
  <r>
    <n v="212"/>
    <s v="Sales Associate"/>
    <s v="Apparel"/>
    <d v="2015-01-01T00:00:00"/>
    <d v="2019-07-01T00:00:00"/>
    <n v="33306.484135521692"/>
    <n v="2085.6"/>
    <n v="15.9697373108562"/>
    <s v="Active"/>
    <s v="FT"/>
    <s v="N/A"/>
    <s v="Nashville"/>
    <s v="Davidson"/>
    <s v="TN"/>
    <x v="0"/>
    <n v="15.32"/>
    <n v="31865.599999999999"/>
    <n v="0.64973731085619946"/>
    <n v="1440.8841355216937"/>
    <x v="0"/>
    <n v="4779.8399999999992"/>
    <n v="27085.759999999998"/>
    <n v="36645.439999999995"/>
    <x v="1"/>
  </r>
  <r>
    <n v="213"/>
    <s v="Sales Associate"/>
    <s v="Apparel"/>
    <d v="2018-01-01T00:00:00"/>
    <d v="2019-07-01T00:00:00"/>
    <n v="33320.512102216606"/>
    <n v="2085.6"/>
    <n v="15.976463416866421"/>
    <s v="Active"/>
    <s v="FT"/>
    <s v="N/A"/>
    <s v="Nashville"/>
    <s v="Davidson"/>
    <s v="TN"/>
    <x v="0"/>
    <n v="15.32"/>
    <n v="31865.599999999999"/>
    <n v="0.65646341686642096"/>
    <n v="1454.9121022166073"/>
    <x v="0"/>
    <n v="4779.8399999999992"/>
    <n v="27085.759999999998"/>
    <n v="36645.439999999995"/>
    <x v="1"/>
  </r>
  <r>
    <n v="214"/>
    <s v="Sales Associate"/>
    <s v="Apparel"/>
    <d v="2015-01-01T00:00:00"/>
    <d v="2019-07-01T00:00:00"/>
    <n v="33326.434250414204"/>
    <n v="2085.6"/>
    <n v="15.979302958579884"/>
    <s v="Active"/>
    <s v="FT"/>
    <s v="N/A"/>
    <s v="Nashville"/>
    <s v="Davidson"/>
    <s v="TN"/>
    <x v="0"/>
    <n v="15.32"/>
    <n v="31865.599999999999"/>
    <n v="0.65930295857988419"/>
    <n v="1460.8342504142056"/>
    <x v="0"/>
    <n v="4779.8399999999992"/>
    <n v="27085.759999999998"/>
    <n v="36645.439999999995"/>
    <x v="1"/>
  </r>
  <r>
    <n v="215"/>
    <s v="Sales Associate"/>
    <s v="Apparel"/>
    <d v="2018-01-01T00:00:00"/>
    <d v="2019-07-01T00:00:00"/>
    <n v="33375.327737262742"/>
    <n v="2085.6"/>
    <n v="16.002746325883557"/>
    <s v="Active"/>
    <s v="FT"/>
    <s v="N/A"/>
    <s v="Nashville"/>
    <s v="Davidson"/>
    <s v="TN"/>
    <x v="0"/>
    <n v="15.32"/>
    <n v="31865.599999999999"/>
    <n v="0.68274632588355644"/>
    <n v="1509.7277372627432"/>
    <x v="0"/>
    <n v="4779.8399999999992"/>
    <n v="27085.759999999998"/>
    <n v="36645.439999999995"/>
    <x v="1"/>
  </r>
  <r>
    <n v="216"/>
    <s v="Sales Associate"/>
    <s v="Apparel"/>
    <d v="2015-01-01T00:00:00"/>
    <d v="2019-07-01T00:00:00"/>
    <n v="33386.183193143719"/>
    <n v="2085.6"/>
    <n v="16.00795128171448"/>
    <s v="Active"/>
    <s v="FT"/>
    <s v="N/A"/>
    <s v="Nashville"/>
    <s v="Davidson"/>
    <s v="TN"/>
    <x v="0"/>
    <n v="15.32"/>
    <n v="31865.599999999999"/>
    <n v="0.68795128171447928"/>
    <n v="1520.5831931437206"/>
    <x v="0"/>
    <n v="4779.8399999999992"/>
    <n v="27085.759999999998"/>
    <n v="36645.439999999995"/>
    <x v="1"/>
  </r>
  <r>
    <n v="217"/>
    <s v="Sales Associate"/>
    <s v="Apparel"/>
    <d v="2018-01-01T00:00:00"/>
    <d v="2019-07-01T00:00:00"/>
    <n v="33425.566151143561"/>
    <n v="2085.6"/>
    <n v="16.026834556551382"/>
    <s v="Active"/>
    <s v="FT"/>
    <s v="N/A"/>
    <s v="Nashville"/>
    <s v="Davidson"/>
    <s v="TN"/>
    <x v="0"/>
    <n v="15.32"/>
    <n v="31865.599999999999"/>
    <n v="0.70683455655138161"/>
    <n v="1559.9661511435625"/>
    <x v="0"/>
    <n v="4779.8399999999992"/>
    <n v="27085.759999999998"/>
    <n v="36645.439999999995"/>
    <x v="1"/>
  </r>
  <r>
    <n v="218"/>
    <s v="Sales Associate"/>
    <s v="Apparel"/>
    <d v="2015-01-01T00:00:00"/>
    <d v="2019-07-01T00:00:00"/>
    <n v="33444.222177010102"/>
    <n v="2085.6"/>
    <n v="16.035779716633154"/>
    <s v="Active"/>
    <s v="FT"/>
    <s v="N/A"/>
    <s v="Nashville"/>
    <s v="Davidson"/>
    <s v="TN"/>
    <x v="0"/>
    <n v="15.32"/>
    <n v="31865.599999999999"/>
    <n v="0.7157797166331541"/>
    <n v="1578.6221770101038"/>
    <x v="0"/>
    <n v="4779.8399999999992"/>
    <n v="27085.759999999998"/>
    <n v="36645.439999999995"/>
    <x v="1"/>
  </r>
  <r>
    <n v="219"/>
    <s v="Sales Associate"/>
    <s v="Apparel"/>
    <d v="2020-07-01T00:00:00"/>
    <d v="2019-07-01T00:00:00"/>
    <n v="30958.878963938088"/>
    <n v="1929.18"/>
    <n v="16.047688118235772"/>
    <s v="Active"/>
    <s v="FT"/>
    <s v="N/A"/>
    <s v="Nashville"/>
    <s v="Davidson"/>
    <s v="TN"/>
    <x v="0"/>
    <n v="15.32"/>
    <n v="31865.599999999999"/>
    <n v="0.72768811823577195"/>
    <n v="-906.72103606191013"/>
    <x v="1"/>
    <n v="4779.8399999999992"/>
    <n v="27085.759999999998"/>
    <n v="36645.439999999995"/>
    <x v="1"/>
  </r>
  <r>
    <n v="220"/>
    <s v="Sales Associate"/>
    <s v="Apparel"/>
    <d v="2020-07-01T00:00:00"/>
    <d v="2019-07-01T00:00:00"/>
    <n v="30965.516637450564"/>
    <n v="1929.18"/>
    <n v="16.05112878914905"/>
    <s v="Active"/>
    <s v="FT"/>
    <s v="N/A"/>
    <s v="Nashville"/>
    <s v="Davidson"/>
    <s v="TN"/>
    <x v="0"/>
    <n v="15.32"/>
    <n v="31865.599999999999"/>
    <n v="0.73112878914905011"/>
    <n v="-900.08336254943424"/>
    <x v="1"/>
    <n v="4779.8399999999992"/>
    <n v="27085.759999999998"/>
    <n v="36645.439999999995"/>
    <x v="1"/>
  </r>
  <r>
    <n v="221"/>
    <s v="Sales Associate"/>
    <s v="Apparel"/>
    <d v="2020-07-01T00:00:00"/>
    <d v="2019-07-01T00:00:00"/>
    <n v="30966.678442904416"/>
    <n v="1929.18"/>
    <n v="16.051731016755522"/>
    <s v="Active"/>
    <s v="FT"/>
    <s v="N/A"/>
    <s v="Nashville"/>
    <s v="Davidson"/>
    <s v="TN"/>
    <x v="0"/>
    <n v="15.32"/>
    <n v="31865.599999999999"/>
    <n v="0.73173101675552132"/>
    <n v="-898.9215570955821"/>
    <x v="1"/>
    <n v="4779.8399999999992"/>
    <n v="27085.759999999998"/>
    <n v="36645.439999999995"/>
    <x v="1"/>
  </r>
  <r>
    <n v="222"/>
    <s v="Sales Associate"/>
    <s v="Apparel"/>
    <d v="2020-07-01T00:00:00"/>
    <d v="2019-07-01T00:00:00"/>
    <n v="31016.83897806946"/>
    <n v="1929.18"/>
    <n v="16.077731978389501"/>
    <s v="Active"/>
    <s v="FT"/>
    <s v="N/A"/>
    <s v="Nashville"/>
    <s v="Davidson"/>
    <s v="TN"/>
    <x v="0"/>
    <n v="15.32"/>
    <n v="31865.599999999999"/>
    <n v="0.75773197838950068"/>
    <n v="-848.76102193053885"/>
    <x v="1"/>
    <n v="4779.8399999999992"/>
    <n v="27085.759999999998"/>
    <n v="36645.439999999995"/>
    <x v="1"/>
  </r>
  <r>
    <n v="223"/>
    <s v="Sales Associate"/>
    <s v="Apparel"/>
    <d v="2020-06-01T00:00:00"/>
    <d v="2019-07-01T00:00:00"/>
    <n v="33540.958317721204"/>
    <n v="2085.6"/>
    <n v="16.082162599597815"/>
    <s v="Active"/>
    <s v="FT"/>
    <s v="N/A"/>
    <s v="Nashville"/>
    <s v="Davidson"/>
    <s v="TN"/>
    <x v="0"/>
    <n v="15.32"/>
    <n v="31865.599999999999"/>
    <n v="0.76216259959781496"/>
    <n v="1675.3583177212058"/>
    <x v="0"/>
    <n v="4779.8399999999992"/>
    <n v="27085.759999999998"/>
    <n v="36645.439999999995"/>
    <x v="1"/>
  </r>
  <r>
    <n v="224"/>
    <s v="Sales Associate"/>
    <s v="Apparel"/>
    <d v="2020-06-01T00:00:00"/>
    <d v="2019-07-01T00:00:00"/>
    <n v="33566.065225755243"/>
    <n v="2085.6"/>
    <n v="16.094200817872672"/>
    <s v="Active"/>
    <s v="FT"/>
    <s v="N/A"/>
    <s v="Nashville"/>
    <s v="Davidson"/>
    <s v="TN"/>
    <x v="0"/>
    <n v="15.32"/>
    <n v="31865.599999999999"/>
    <n v="0.77420081787267137"/>
    <n v="1700.4652257552443"/>
    <x v="0"/>
    <n v="4779.8399999999992"/>
    <n v="27085.759999999998"/>
    <n v="36645.439999999995"/>
    <x v="1"/>
  </r>
  <r>
    <n v="225"/>
    <s v="Sales Associate"/>
    <s v="Apparel"/>
    <d v="2020-06-01T00:00:00"/>
    <d v="2019-07-01T00:00:00"/>
    <n v="33653.010242419216"/>
    <n v="2085.6"/>
    <n v="16.135889069054095"/>
    <s v="Active"/>
    <s v="FT"/>
    <s v="N/A"/>
    <s v="Nashville"/>
    <s v="Davidson"/>
    <s v="TN"/>
    <x v="0"/>
    <n v="15.32"/>
    <n v="31865.599999999999"/>
    <n v="0.81588906905409431"/>
    <n v="1787.410242419217"/>
    <x v="0"/>
    <n v="4779.8399999999992"/>
    <n v="27085.759999999998"/>
    <n v="36645.439999999995"/>
    <x v="1"/>
  </r>
  <r>
    <n v="226"/>
    <s v="Sales Associate"/>
    <s v="Apparel"/>
    <d v="2020-06-01T00:00:00"/>
    <d v="2019-07-01T00:00:00"/>
    <n v="33672.412374160005"/>
    <n v="2085.6"/>
    <n v="16.145191970732647"/>
    <s v="Active"/>
    <s v="FT"/>
    <s v="N/A"/>
    <s v="Nashville"/>
    <s v="Davidson"/>
    <s v="TN"/>
    <x v="0"/>
    <n v="15.32"/>
    <n v="31865.599999999999"/>
    <n v="0.8251919707326465"/>
    <n v="1806.8123741600066"/>
    <x v="0"/>
    <n v="4779.8399999999992"/>
    <n v="27085.759999999998"/>
    <n v="36645.439999999995"/>
    <x v="1"/>
  </r>
  <r>
    <n v="227"/>
    <s v="Sales Associate"/>
    <s v="Apparel"/>
    <d v="2020-06-01T00:00:00"/>
    <d v="2019-07-01T00:00:00"/>
    <n v="32007.802042000429"/>
    <n v="1981.32"/>
    <n v="16.154786729049537"/>
    <s v="Active"/>
    <s v="FT"/>
    <s v="N/A"/>
    <s v="Nashville"/>
    <s v="Davidson"/>
    <s v="TN"/>
    <x v="0"/>
    <n v="15.32"/>
    <n v="31865.599999999999"/>
    <n v="0.83478672904953655"/>
    <n v="142.20204200043008"/>
    <x v="0"/>
    <n v="4779.8399999999992"/>
    <n v="27085.759999999998"/>
    <n v="36645.439999999995"/>
    <x v="1"/>
  </r>
  <r>
    <n v="228"/>
    <s v="Sales Associate"/>
    <s v="Apparel"/>
    <d v="2020-06-01T00:00:00"/>
    <d v="2019-07-01T00:00:00"/>
    <n v="31170.693889196908"/>
    <n v="1929.18"/>
    <n v="16.157483432959552"/>
    <s v="Active"/>
    <s v="FT"/>
    <s v="N/A"/>
    <s v="Boston "/>
    <s v="Suffolk"/>
    <s v="MA"/>
    <x v="4"/>
    <n v="21.09"/>
    <n v="43867.200000000004"/>
    <n v="-4.9325165670404481"/>
    <n v="-12696.506110803097"/>
    <x v="1"/>
    <n v="6580.0800000000008"/>
    <n v="37287.120000000003"/>
    <n v="50447.280000000006"/>
    <x v="0"/>
  </r>
  <r>
    <n v="229"/>
    <s v="Sales Associate"/>
    <s v="Apparel"/>
    <d v="2020-06-01T00:00:00"/>
    <d v="2019-07-01T00:00:00"/>
    <n v="30340.935306643692"/>
    <n v="1877.04"/>
    <n v="16.164245464477951"/>
    <s v="Active"/>
    <s v="FT"/>
    <s v="N/A"/>
    <s v="Boston "/>
    <s v="Suffolk"/>
    <s v="MA"/>
    <x v="4"/>
    <n v="21.09"/>
    <n v="43867.200000000004"/>
    <n v="-4.9257545355220493"/>
    <n v="-13526.264693356312"/>
    <x v="1"/>
    <n v="6580.0800000000008"/>
    <n v="37287.120000000003"/>
    <n v="50447.280000000006"/>
    <x v="0"/>
  </r>
  <r>
    <n v="230"/>
    <s v="Senior Sales Associate"/>
    <s v="Apparel"/>
    <d v="2017-01-01T00:00:00"/>
    <d v="2019-07-01T00:00:00"/>
    <n v="29499.217241276554"/>
    <n v="1824.9"/>
    <n v="16.164840397433586"/>
    <s v="Active"/>
    <s v="FT"/>
    <s v="N/A"/>
    <s v="Boston "/>
    <s v="Suffolk"/>
    <s v="MA"/>
    <x v="4"/>
    <n v="21.09"/>
    <n v="43867.200000000004"/>
    <n v="-4.9251596025664135"/>
    <n v="-14367.98275872345"/>
    <x v="1"/>
    <n v="6580.0800000000008"/>
    <n v="37287.120000000003"/>
    <n v="50447.280000000006"/>
    <x v="0"/>
  </r>
  <r>
    <n v="231"/>
    <s v="Sales Associate"/>
    <s v="Apparel"/>
    <d v="2020-06-01T00:00:00"/>
    <d v="2019-07-01T00:00:00"/>
    <n v="29499.243501004734"/>
    <n v="1824.9"/>
    <n v="16.164854787114216"/>
    <s v="Active"/>
    <s v="FT"/>
    <s v="N/A"/>
    <s v="Boston "/>
    <s v="Suffolk"/>
    <s v="MA"/>
    <x v="4"/>
    <n v="21.09"/>
    <n v="43867.200000000004"/>
    <n v="-4.9251452128857842"/>
    <n v="-14367.956498995271"/>
    <x v="1"/>
    <n v="6580.0800000000008"/>
    <n v="37287.120000000003"/>
    <n v="50447.280000000006"/>
    <x v="0"/>
  </r>
  <r>
    <n v="232"/>
    <s v="Sales Associate"/>
    <s v="Apparel"/>
    <d v="2020-06-01T00:00:00"/>
    <d v="2019-07-01T00:00:00"/>
    <n v="27815.894940024973"/>
    <n v="1720.6200000000001"/>
    <n v="16.166204589057998"/>
    <s v="Active"/>
    <s v="FT"/>
    <s v="N/A"/>
    <s v="Boston "/>
    <s v="Suffolk"/>
    <s v="MA"/>
    <x v="4"/>
    <n v="21.09"/>
    <n v="43867.200000000004"/>
    <n v="-4.9237954109420023"/>
    <n v="-16051.305059975031"/>
    <x v="1"/>
    <n v="6580.0800000000008"/>
    <n v="37287.120000000003"/>
    <n v="50447.280000000006"/>
    <x v="0"/>
  </r>
  <r>
    <n v="233"/>
    <s v="Sales Associate"/>
    <s v="Apparel"/>
    <d v="2020-06-01T00:00:00"/>
    <d v="2019-07-01T00:00:00"/>
    <n v="27862.263171337745"/>
    <n v="1720.6200000000001"/>
    <n v="16.193153149061235"/>
    <s v="Active"/>
    <s v="FT"/>
    <s v="N/A"/>
    <s v="Chicago"/>
    <s v="Cook"/>
    <s v="IL"/>
    <x v="2"/>
    <n v="17.46"/>
    <n v="36316.800000000003"/>
    <n v="-1.2668468509387658"/>
    <n v="-8454.5368286622579"/>
    <x v="1"/>
    <n v="5447.52"/>
    <n v="30869.280000000002"/>
    <n v="41764.320000000007"/>
    <x v="0"/>
  </r>
  <r>
    <n v="234"/>
    <s v="Sales Associate"/>
    <s v="Apparel"/>
    <d v="2020-06-01T00:00:00"/>
    <d v="2019-07-01T00:00:00"/>
    <n v="27022.494929144486"/>
    <n v="1668.48"/>
    <n v="16.195875844567801"/>
    <s v="Active"/>
    <s v="FT"/>
    <s v="N/A"/>
    <s v="Chicago"/>
    <s v="Cook"/>
    <s v="IL"/>
    <x v="2"/>
    <n v="17.46"/>
    <n v="36316.800000000003"/>
    <n v="-1.2641241554321994"/>
    <n v="-9294.3050708555165"/>
    <x v="1"/>
    <n v="5447.52"/>
    <n v="30869.280000000002"/>
    <n v="41764.320000000007"/>
    <x v="0"/>
  </r>
  <r>
    <n v="235"/>
    <s v="Sales Associate"/>
    <s v="Apparel"/>
    <d v="2020-06-01T00:00:00"/>
    <d v="2019-07-01T00:00:00"/>
    <n v="26186.738158607757"/>
    <n v="1616.34"/>
    <n v="16.201256022005122"/>
    <s v="Active"/>
    <s v="FT"/>
    <s v="N/A"/>
    <s v="Chicago"/>
    <s v="Cook"/>
    <s v="IL"/>
    <x v="2"/>
    <n v="17.46"/>
    <n v="36316.800000000003"/>
    <n v="-1.2587439779948788"/>
    <n v="-10130.061841392246"/>
    <x v="1"/>
    <n v="5447.52"/>
    <n v="30869.280000000002"/>
    <n v="41764.320000000007"/>
    <x v="0"/>
  </r>
  <r>
    <n v="236"/>
    <s v="Sales Associate"/>
    <s v="Apparel"/>
    <d v="2020-07-17T00:00:00"/>
    <d v="2019-07-01T00:00:00"/>
    <n v="33798.252046845868"/>
    <n v="2085.6"/>
    <n v="16.205529366535227"/>
    <s v="Active"/>
    <s v="FT"/>
    <s v="N/A"/>
    <s v="Chicago"/>
    <s v="Cook"/>
    <s v="IL"/>
    <x v="2"/>
    <n v="17.46"/>
    <n v="36316.800000000003"/>
    <n v="-1.2544706334647735"/>
    <n v="-2518.547953154135"/>
    <x v="1"/>
    <n v="5447.52"/>
    <n v="30869.280000000002"/>
    <n v="41764.320000000007"/>
    <x v="1"/>
  </r>
  <r>
    <n v="237"/>
    <s v="Sales Associate"/>
    <s v="Apparel"/>
    <d v="2020-07-19T00:00:00"/>
    <d v="2019-07-01T00:00:00"/>
    <n v="33814.208934510534"/>
    <n v="2085.6"/>
    <n v="16.213180348346057"/>
    <s v="Active"/>
    <s v="FT"/>
    <s v="N/A"/>
    <s v="Chicago"/>
    <s v="Cook"/>
    <s v="IL"/>
    <x v="2"/>
    <n v="17.46"/>
    <n v="36316.800000000003"/>
    <n v="-1.2468196516539436"/>
    <n v="-2502.5910654894687"/>
    <x v="1"/>
    <n v="5447.52"/>
    <n v="30869.280000000002"/>
    <n v="41764.320000000007"/>
    <x v="1"/>
  </r>
  <r>
    <n v="238"/>
    <s v="Sales Associate"/>
    <s v="Apparel"/>
    <d v="2020-07-20T00:00:00"/>
    <d v="2019-07-01T00:00:00"/>
    <n v="33832.104128125866"/>
    <n v="2085.6"/>
    <n v="16.22176070585245"/>
    <s v="Active"/>
    <s v="FT"/>
    <s v="N/A"/>
    <s v="Chicago"/>
    <s v="Cook"/>
    <s v="IL"/>
    <x v="2"/>
    <n v="17.46"/>
    <n v="36316.800000000003"/>
    <n v="-1.2382392941475509"/>
    <n v="-2484.6958718741371"/>
    <x v="1"/>
    <n v="5447.52"/>
    <n v="30869.280000000002"/>
    <n v="41764.320000000007"/>
    <x v="1"/>
  </r>
  <r>
    <n v="239"/>
    <s v="Sales Associate"/>
    <s v="Apparel"/>
    <d v="2020-07-11T00:00:00"/>
    <d v="2019-07-01T00:00:00"/>
    <n v="32155.78372742275"/>
    <n v="1981.32"/>
    <n v="16.229475161721858"/>
    <s v="Active"/>
    <s v="FT"/>
    <s v="N/A"/>
    <s v="Chicago"/>
    <s v="Cook"/>
    <s v="IL"/>
    <x v="2"/>
    <n v="17.46"/>
    <n v="36316.800000000003"/>
    <n v="-1.2305248382781429"/>
    <n v="-4161.0162725772534"/>
    <x v="1"/>
    <n v="5447.52"/>
    <n v="30869.280000000002"/>
    <n v="41764.320000000007"/>
    <x v="1"/>
  </r>
  <r>
    <n v="240"/>
    <s v="Sales Associate"/>
    <s v="Apparel"/>
    <d v="2020-07-02T00:00:00"/>
    <d v="2019-07-01T00:00:00"/>
    <n v="30501.7944798918"/>
    <n v="1877.04"/>
    <n v="16.249943783772217"/>
    <s v="Active"/>
    <s v="FT"/>
    <s v="N/A"/>
    <s v="Chicago"/>
    <s v="Cook"/>
    <s v="IL"/>
    <x v="2"/>
    <n v="17.46"/>
    <n v="36316.800000000003"/>
    <n v="-1.2100562162277839"/>
    <n v="-5815.0055201082032"/>
    <x v="1"/>
    <n v="5447.52"/>
    <n v="30869.280000000002"/>
    <n v="41764.320000000007"/>
    <x v="0"/>
  </r>
  <r>
    <n v="241"/>
    <s v="Sales Associate"/>
    <s v="Apparel"/>
    <d v="2020-07-07T00:00:00"/>
    <d v="2019-07-01T00:00:00"/>
    <n v="30505.398433684462"/>
    <n v="1877.04"/>
    <n v="16.251863803480195"/>
    <s v="Active"/>
    <s v="FT"/>
    <s v="N/A"/>
    <s v="Chicago"/>
    <s v="Cook"/>
    <s v="IL"/>
    <x v="2"/>
    <n v="17.46"/>
    <n v="36316.800000000003"/>
    <n v="-1.2081361965198063"/>
    <n v="-5811.4015663155405"/>
    <x v="1"/>
    <n v="5447.52"/>
    <n v="30869.280000000002"/>
    <n v="41764.320000000007"/>
    <x v="0"/>
  </r>
  <r>
    <n v="242"/>
    <s v="Sales Associate"/>
    <s v="Apparel"/>
    <d v="2020-07-05T00:00:00"/>
    <d v="2019-07-01T00:00:00"/>
    <n v="29686.592366817622"/>
    <n v="1824.9"/>
    <n v="16.267517325232955"/>
    <s v="Active"/>
    <s v="FT"/>
    <s v="N/A"/>
    <s v="Chicago"/>
    <s v="Cook"/>
    <s v="IL"/>
    <x v="2"/>
    <n v="17.46"/>
    <n v="36316.800000000003"/>
    <n v="-1.1924826747670458"/>
    <n v="-6630.207633182381"/>
    <x v="1"/>
    <n v="5447.52"/>
    <n v="30869.280000000002"/>
    <n v="41764.320000000007"/>
    <x v="0"/>
  </r>
  <r>
    <n v="243"/>
    <s v="Sales Associate"/>
    <s v="Apparel"/>
    <d v="2020-07-07T00:00:00"/>
    <d v="2019-07-01T00:00:00"/>
    <n v="29687.531952473248"/>
    <n v="1824.9"/>
    <n v="16.26803219490013"/>
    <s v="Active"/>
    <s v="FT"/>
    <s v="N/A"/>
    <s v="Chicago"/>
    <s v="Cook"/>
    <s v="IL"/>
    <x v="2"/>
    <n v="17.46"/>
    <n v="36316.800000000003"/>
    <n v="-1.1919678050998712"/>
    <n v="-6629.2680475267553"/>
    <x v="1"/>
    <n v="5447.52"/>
    <n v="30869.280000000002"/>
    <n v="41764.320000000007"/>
    <x v="0"/>
  </r>
  <r>
    <n v="244"/>
    <s v="Sales Associate"/>
    <s v="Apparel"/>
    <d v="2020-07-10T00:00:00"/>
    <d v="2019-07-01T00:00:00"/>
    <n v="29730.990430785132"/>
    <n v="1824.9"/>
    <n v="16.291846364614571"/>
    <s v="Active"/>
    <s v="FT"/>
    <s v="N/A"/>
    <s v="Chicago"/>
    <s v="Cook"/>
    <s v="IL"/>
    <x v="2"/>
    <n v="17.46"/>
    <n v="36316.800000000003"/>
    <n v="-1.1681536353854298"/>
    <n v="-6585.8095692148709"/>
    <x v="1"/>
    <n v="5447.52"/>
    <n v="30869.280000000002"/>
    <n v="41764.320000000007"/>
    <x v="0"/>
  </r>
  <r>
    <n v="245"/>
    <s v="Sales Associate"/>
    <s v="Apparel"/>
    <d v="2020-07-04T00:00:00"/>
    <d v="2019-07-01T00:00:00"/>
    <n v="28896.954523287019"/>
    <n v="1772.76"/>
    <n v="16.30054520819909"/>
    <s v="Active"/>
    <s v="FT"/>
    <s v="N/A"/>
    <s v="Chicago"/>
    <s v="Cook"/>
    <s v="IL"/>
    <x v="2"/>
    <n v="17.46"/>
    <n v="36316.800000000003"/>
    <n v="-1.1594547918009113"/>
    <n v="-7419.8454767129842"/>
    <x v="1"/>
    <n v="5447.52"/>
    <n v="30869.280000000002"/>
    <n v="41764.320000000007"/>
    <x v="0"/>
  </r>
  <r>
    <n v="246"/>
    <s v="Sales Associate"/>
    <s v="Apparel"/>
    <d v="2020-07-09T00:00:00"/>
    <d v="2019-07-01T00:00:00"/>
    <n v="28913.911409760462"/>
    <n v="1772.76"/>
    <n v="16.310110454748788"/>
    <s v="Active"/>
    <s v="FT"/>
    <s v="N/A"/>
    <s v="Chicago"/>
    <s v="Cook"/>
    <s v="IL"/>
    <x v="2"/>
    <n v="17.46"/>
    <n v="36316.800000000003"/>
    <n v="-1.149889545251213"/>
    <n v="-7402.8885902395414"/>
    <x v="1"/>
    <n v="5447.52"/>
    <n v="30869.280000000002"/>
    <n v="41764.320000000007"/>
    <x v="0"/>
  </r>
  <r>
    <n v="247"/>
    <s v="Sales Associate"/>
    <s v="Apparel"/>
    <d v="2020-07-18T00:00:00"/>
    <d v="2019-07-01T00:00:00"/>
    <n v="28069.707799706248"/>
    <n v="1720.6200000000001"/>
    <n v="16.313717032061842"/>
    <s v="Active"/>
    <s v="FT"/>
    <s v="N/A"/>
    <s v="Chicago"/>
    <s v="Cook"/>
    <s v="IL"/>
    <x v="2"/>
    <n v="17.46"/>
    <n v="36316.800000000003"/>
    <n v="-1.1462829679381592"/>
    <n v="-8247.092200293755"/>
    <x v="1"/>
    <n v="5447.52"/>
    <n v="30869.280000000002"/>
    <n v="41764.320000000007"/>
    <x v="0"/>
  </r>
  <r>
    <n v="248"/>
    <s v="Sales Associate"/>
    <s v="Apparel"/>
    <d v="2020-07-08T00:00:00"/>
    <d v="2019-07-01T00:00:00"/>
    <n v="27229.34159579737"/>
    <n v="1668.48"/>
    <n v="16.319848961807974"/>
    <s v="Active"/>
    <s v="FT"/>
    <s v="N/A"/>
    <s v="Chicago"/>
    <s v="Cook"/>
    <s v="IL"/>
    <x v="2"/>
    <n v="17.46"/>
    <n v="36316.800000000003"/>
    <n v="-1.1401510381920268"/>
    <n v="-9087.4584042026327"/>
    <x v="1"/>
    <n v="5447.52"/>
    <n v="30869.280000000002"/>
    <n v="41764.320000000007"/>
    <x v="0"/>
  </r>
  <r>
    <n v="249"/>
    <s v="Sales Associate"/>
    <s v="Apparel"/>
    <d v="2020-07-21T00:00:00"/>
    <d v="2019-07-01T00:00:00"/>
    <n v="27240.227654377737"/>
    <n v="1668.48"/>
    <n v="16.326373498260534"/>
    <s v="Active"/>
    <s v="FT"/>
    <s v="N/A"/>
    <s v="Chicago"/>
    <s v="Cook"/>
    <s v="IL"/>
    <x v="2"/>
    <n v="17.46"/>
    <n v="36316.800000000003"/>
    <n v="-1.1336265017394673"/>
    <n v="-9076.5723456222659"/>
    <x v="1"/>
    <n v="5447.52"/>
    <n v="30869.280000000002"/>
    <n v="41764.320000000007"/>
    <x v="0"/>
  </r>
  <r>
    <n v="250"/>
    <s v="Senior Sales Associate"/>
    <s v="Apparel"/>
    <d v="2020-01-01T00:00:00"/>
    <d v="2019-07-01T00:00:00"/>
    <n v="34123.416938734001"/>
    <n v="2085.6"/>
    <n v="16.361438885085349"/>
    <s v="Active"/>
    <s v="FT"/>
    <s v="N/A"/>
    <s v="Chicago"/>
    <s v="Cook"/>
    <s v="IL"/>
    <x v="2"/>
    <n v="17.46"/>
    <n v="36316.800000000003"/>
    <n v="-1.0985611149146521"/>
    <n v="-2193.3830612660022"/>
    <x v="1"/>
    <n v="5447.52"/>
    <n v="30869.280000000002"/>
    <n v="41764.320000000007"/>
    <x v="1"/>
  </r>
  <r>
    <n v="251"/>
    <s v="Senior Sales Associate"/>
    <s v="Apparel"/>
    <d v="2014-01-01T00:00:00"/>
    <d v="2019-07-01T00:00:00"/>
    <n v="34135.114074176163"/>
    <n v="2085.6"/>
    <n v="16.367047408024629"/>
    <s v="Active"/>
    <s v="FT"/>
    <s v="N/A"/>
    <s v="Chicago"/>
    <s v="Cook"/>
    <s v="IL"/>
    <x v="2"/>
    <n v="17.46"/>
    <n v="36316.800000000003"/>
    <n v="-1.0929525919753722"/>
    <n v="-2181.6859258238401"/>
    <x v="1"/>
    <n v="5447.52"/>
    <n v="30869.280000000002"/>
    <n v="41764.320000000007"/>
    <x v="1"/>
  </r>
  <r>
    <n v="252"/>
    <s v="Sales Associate"/>
    <s v="Apparel"/>
    <d v="2020-07-16T00:00:00"/>
    <d v="2019-07-01T00:00:00"/>
    <n v="34139.351294592241"/>
    <n v="2085.6"/>
    <n v="16.369079063383314"/>
    <s v="Active"/>
    <s v="FT"/>
    <s v="N/A"/>
    <s v="Chicago"/>
    <s v="Cook"/>
    <s v="IL"/>
    <x v="2"/>
    <n v="17.46"/>
    <n v="36316.800000000003"/>
    <n v="-1.090920936616687"/>
    <n v="-2177.4487054077617"/>
    <x v="1"/>
    <n v="5447.52"/>
    <n v="30869.280000000002"/>
    <n v="41764.320000000007"/>
    <x v="1"/>
  </r>
  <r>
    <n v="253"/>
    <s v="Sales Associate"/>
    <s v="Apparel"/>
    <d v="2020-07-22T00:00:00"/>
    <d v="2019-07-01T00:00:00"/>
    <n v="34139.558039512922"/>
    <n v="2085.6"/>
    <n v="16.369178193092118"/>
    <s v="Active"/>
    <s v="FT"/>
    <s v="N/A"/>
    <s v="Chicago"/>
    <s v="Cook"/>
    <s v="IL"/>
    <x v="2"/>
    <n v="17.46"/>
    <n v="36316.800000000003"/>
    <n v="-1.0908218069078828"/>
    <n v="-2177.2419604870811"/>
    <x v="1"/>
    <n v="5447.52"/>
    <n v="30869.280000000002"/>
    <n v="41764.320000000007"/>
    <x v="1"/>
  </r>
  <r>
    <n v="254"/>
    <s v="Sales Associate"/>
    <s v="Apparel"/>
    <d v="2020-07-06T00:00:00"/>
    <d v="2019-07-01T00:00:00"/>
    <n v="34149.793381640746"/>
    <n v="2085.6"/>
    <n v="16.374085817817772"/>
    <s v="Active"/>
    <s v="FT"/>
    <s v="N/A"/>
    <s v="Chicago"/>
    <s v="Cook"/>
    <s v="IL"/>
    <x v="2"/>
    <n v="17.46"/>
    <n v="36316.800000000003"/>
    <n v="-1.0859141821822291"/>
    <n v="-2167.0066183592571"/>
    <x v="1"/>
    <n v="5447.52"/>
    <n v="30869.280000000002"/>
    <n v="41764.320000000007"/>
    <x v="1"/>
  </r>
  <r>
    <n v="255"/>
    <s v="Sales Associate"/>
    <s v="Apparel"/>
    <d v="2020-07-12T00:00:00"/>
    <d v="2019-07-01T00:00:00"/>
    <n v="34152.604972535635"/>
    <n v="2085.6"/>
    <n v="16.375433914717892"/>
    <s v="Active"/>
    <s v="FT"/>
    <s v="N/A"/>
    <s v="Chicago"/>
    <s v="Cook"/>
    <s v="IL"/>
    <x v="2"/>
    <n v="17.46"/>
    <n v="36316.800000000003"/>
    <n v="-1.0845660852821091"/>
    <n v="-2164.1950274643677"/>
    <x v="1"/>
    <n v="5447.52"/>
    <n v="30869.280000000002"/>
    <n v="41764.320000000007"/>
    <x v="1"/>
  </r>
  <r>
    <n v="256"/>
    <s v="Sales Associate"/>
    <s v="Apparel"/>
    <d v="2020-07-13T00:00:00"/>
    <d v="2019-07-01T00:00:00"/>
    <n v="34169.826343315632"/>
    <n v="2085.6"/>
    <n v="16.383691188778112"/>
    <s v="Active"/>
    <s v="FT"/>
    <s v="N/A"/>
    <s v="Chicago"/>
    <s v="Cook"/>
    <s v="IL"/>
    <x v="2"/>
    <n v="17.46"/>
    <n v="36316.800000000003"/>
    <n v="-1.0763088112218888"/>
    <n v="-2146.9736566843712"/>
    <x v="1"/>
    <n v="5447.52"/>
    <n v="30869.280000000002"/>
    <n v="41764.320000000007"/>
    <x v="1"/>
  </r>
  <r>
    <n v="257"/>
    <s v="Sales Associate"/>
    <s v="Apparel"/>
    <d v="2020-07-14T00:00:00"/>
    <d v="2019-07-01T00:00:00"/>
    <n v="34187.249322611693"/>
    <n v="2085.6"/>
    <n v="16.392045129752443"/>
    <s v="Active"/>
    <s v="FT"/>
    <s v="N/A"/>
    <s v="Chicago"/>
    <s v="Cook"/>
    <s v="IL"/>
    <x v="2"/>
    <n v="17.46"/>
    <n v="36316.800000000003"/>
    <n v="-1.0679548702475579"/>
    <n v="-2129.5506773883099"/>
    <x v="1"/>
    <n v="5447.52"/>
    <n v="30869.280000000002"/>
    <n v="41764.320000000007"/>
    <x v="1"/>
  </r>
  <r>
    <n v="258"/>
    <s v="Sales Associate"/>
    <s v="Apparel"/>
    <d v="2020-07-15T00:00:00"/>
    <d v="2019-07-01T00:00:00"/>
    <n v="25644.273614674967"/>
    <n v="1564.2"/>
    <n v="16.39449789967713"/>
    <s v="Active"/>
    <s v="FT"/>
    <s v="N/A"/>
    <s v="Chicago"/>
    <s v="Cook"/>
    <s v="IL"/>
    <x v="2"/>
    <n v="17.46"/>
    <n v="36316.800000000003"/>
    <n v="-1.0655021003228704"/>
    <n v="-10672.526385325036"/>
    <x v="1"/>
    <n v="5447.52"/>
    <n v="30869.280000000002"/>
    <n v="41764.320000000007"/>
    <x v="0"/>
  </r>
  <r>
    <n v="259"/>
    <s v="Sales Associate"/>
    <s v="Apparel"/>
    <d v="2015-01-01T00:00:00"/>
    <d v="2019-07-01T00:00:00"/>
    <n v="34196.879560885449"/>
    <n v="2085.6"/>
    <n v="16.396662620294137"/>
    <s v="Active"/>
    <s v="FT"/>
    <s v="N/A"/>
    <s v="Nashville"/>
    <s v="Davidson"/>
    <s v="TN"/>
    <x v="0"/>
    <n v="15.32"/>
    <n v="31865.599999999999"/>
    <n v="1.0766626202941367"/>
    <n v="2331.2795608854503"/>
    <x v="0"/>
    <n v="4779.8399999999992"/>
    <n v="27085.759999999998"/>
    <n v="36645.439999999995"/>
    <x v="1"/>
  </r>
  <r>
    <n v="260"/>
    <s v="Sales Associate"/>
    <s v="Apparel"/>
    <d v="2018-01-01T00:00:00"/>
    <d v="2019-07-01T00:00:00"/>
    <n v="34200.545965738529"/>
    <n v="2085.6"/>
    <n v="16.398420581961322"/>
    <s v="Active"/>
    <s v="FT"/>
    <s v="N/A"/>
    <s v="Nashville"/>
    <s v="Davidson"/>
    <s v="TN"/>
    <x v="0"/>
    <n v="15.32"/>
    <n v="31865.599999999999"/>
    <n v="1.0784205819613213"/>
    <n v="2334.9459657385305"/>
    <x v="0"/>
    <n v="4779.8399999999992"/>
    <n v="27085.759999999998"/>
    <n v="36645.439999999995"/>
    <x v="1"/>
  </r>
  <r>
    <n v="261"/>
    <s v="Sales Associate"/>
    <s v="Apparel"/>
    <d v="2015-01-01T00:00:00"/>
    <d v="2019-07-01T00:00:00"/>
    <n v="34233.874311774802"/>
    <n v="2085.6"/>
    <n v="16.414400801579788"/>
    <s v="Active"/>
    <s v="FT"/>
    <s v="N/A"/>
    <s v="Nashville"/>
    <s v="Davidson"/>
    <s v="TN"/>
    <x v="0"/>
    <n v="15.32"/>
    <n v="31865.599999999999"/>
    <n v="1.0944008015797877"/>
    <n v="2368.2743117748032"/>
    <x v="0"/>
    <n v="4779.8399999999992"/>
    <n v="27085.759999999998"/>
    <n v="36645.439999999995"/>
    <x v="1"/>
  </r>
  <r>
    <n v="262"/>
    <s v="Sales Associate"/>
    <s v="Apparel"/>
    <d v="2018-01-01T00:00:00"/>
    <d v="2019-07-01T00:00:00"/>
    <n v="34249.92362220736"/>
    <n v="2085.6"/>
    <n v="16.422096098104795"/>
    <s v="Active"/>
    <s v="FT"/>
    <s v="N/A"/>
    <s v="Nashville"/>
    <s v="Davidson"/>
    <s v="TN"/>
    <x v="0"/>
    <n v="15.32"/>
    <n v="31865.599999999999"/>
    <n v="1.1020960981047949"/>
    <n v="2384.323622207361"/>
    <x v="0"/>
    <n v="4779.8399999999992"/>
    <n v="27085.759999999998"/>
    <n v="36645.439999999995"/>
    <x v="1"/>
  </r>
  <r>
    <n v="263"/>
    <s v="Sales Associate"/>
    <s v="Apparel"/>
    <d v="2015-01-01T00:00:00"/>
    <d v="2019-07-01T00:00:00"/>
    <n v="34253.298318333866"/>
    <n v="2085.6"/>
    <n v="16.423714191759622"/>
    <s v="Active"/>
    <s v="FT"/>
    <s v="N/A"/>
    <s v="Nashville"/>
    <s v="Davidson"/>
    <s v="TN"/>
    <x v="0"/>
    <n v="15.32"/>
    <n v="31865.599999999999"/>
    <n v="1.1037141917596216"/>
    <n v="2387.6983183338671"/>
    <x v="0"/>
    <n v="4779.8399999999992"/>
    <n v="27085.759999999998"/>
    <n v="36645.439999999995"/>
    <x v="1"/>
  </r>
  <r>
    <n v="264"/>
    <s v="Sales Associate"/>
    <s v="Apparel"/>
    <d v="2018-01-01T00:00:00"/>
    <d v="2019-07-01T00:00:00"/>
    <n v="34273.100524265174"/>
    <n v="2085.6"/>
    <n v="16.433208920341951"/>
    <s v="Active"/>
    <s v="FT"/>
    <s v="N/A"/>
    <s v="Nashville"/>
    <s v="Davidson"/>
    <s v="TN"/>
    <x v="0"/>
    <n v="15.32"/>
    <n v="31865.599999999999"/>
    <n v="1.1132089203419504"/>
    <n v="2407.500524265175"/>
    <x v="0"/>
    <n v="4779.8399999999992"/>
    <n v="27085.759999999998"/>
    <n v="36645.439999999995"/>
    <x v="1"/>
  </r>
  <r>
    <n v="265"/>
    <s v="Sales Associate"/>
    <s v="Apparel"/>
    <d v="2015-01-01T00:00:00"/>
    <d v="2019-07-01T00:00:00"/>
    <n v="34330.428766031058"/>
    <n v="2085.6"/>
    <n v="16.460696569826936"/>
    <s v="Active"/>
    <s v="FT"/>
    <s v="N/A"/>
    <s v="Nashville"/>
    <s v="Davidson"/>
    <s v="TN"/>
    <x v="0"/>
    <n v="15.32"/>
    <n v="31865.599999999999"/>
    <n v="1.140696569826936"/>
    <n v="2464.8287660310598"/>
    <x v="0"/>
    <n v="4779.8399999999992"/>
    <n v="27085.759999999998"/>
    <n v="36645.439999999995"/>
    <x v="1"/>
  </r>
  <r>
    <n v="266"/>
    <s v="Sales Associate"/>
    <s v="Apparel"/>
    <d v="2020-07-01T00:00:00"/>
    <d v="2019-07-01T00:00:00"/>
    <n v="31774.136296816279"/>
    <n v="1929.18"/>
    <n v="16.470280791225431"/>
    <s v="Active"/>
    <s v="FT"/>
    <s v="N/A"/>
    <s v="Nashville"/>
    <s v="Davidson"/>
    <s v="TN"/>
    <x v="0"/>
    <n v="15.32"/>
    <n v="31865.599999999999"/>
    <n v="1.1502807912254305"/>
    <n v="-91.46370318371919"/>
    <x v="1"/>
    <n v="4779.8399999999992"/>
    <n v="27085.759999999998"/>
    <n v="36645.439999999995"/>
    <x v="1"/>
  </r>
  <r>
    <n v="267"/>
    <s v="Sales Associate"/>
    <s v="Apparel"/>
    <d v="2020-07-01T00:00:00"/>
    <d v="2019-07-01T00:00:00"/>
    <n v="31787.424230236265"/>
    <n v="1929.18"/>
    <n v="16.477168657272138"/>
    <s v="Active"/>
    <s v="FT"/>
    <s v="N/A"/>
    <s v="Nashville"/>
    <s v="Davidson"/>
    <s v="TN"/>
    <x v="0"/>
    <n v="15.32"/>
    <n v="31865.599999999999"/>
    <n v="1.1571686572721376"/>
    <n v="-78.175769763733115"/>
    <x v="1"/>
    <n v="4779.8399999999992"/>
    <n v="27085.759999999998"/>
    <n v="36645.439999999995"/>
    <x v="1"/>
  </r>
  <r>
    <n v="268"/>
    <s v="Sales Associate"/>
    <s v="Apparel"/>
    <d v="2020-07-01T00:00:00"/>
    <d v="2019-07-01T00:00:00"/>
    <n v="31861.12055191931"/>
    <n v="1929.18"/>
    <n v="16.515369510320088"/>
    <s v="Active"/>
    <s v="FT"/>
    <s v="N/A"/>
    <s v="Nashville"/>
    <s v="Davidson"/>
    <s v="TN"/>
    <x v="0"/>
    <n v="15.32"/>
    <n v="31865.599999999999"/>
    <n v="1.1953695103200879"/>
    <n v="-4.4794480806885986"/>
    <x v="1"/>
    <n v="4779.8399999999992"/>
    <n v="27085.759999999998"/>
    <n v="36645.439999999995"/>
    <x v="1"/>
  </r>
  <r>
    <n v="269"/>
    <s v="Sales Associate"/>
    <s v="Apparel"/>
    <d v="2020-07-01T00:00:00"/>
    <d v="2019-07-01T00:00:00"/>
    <n v="31867.646710418801"/>
    <n v="1929.18"/>
    <n v="16.518752376874527"/>
    <s v="Active"/>
    <s v="FT"/>
    <s v="N/A"/>
    <s v="Nashville"/>
    <s v="Davidson"/>
    <s v="TN"/>
    <x v="0"/>
    <n v="15.32"/>
    <n v="31865.599999999999"/>
    <n v="1.198752376874527"/>
    <n v="2.0467104188028316"/>
    <x v="0"/>
    <n v="4779.8399999999992"/>
    <n v="27085.759999999998"/>
    <n v="36645.439999999995"/>
    <x v="1"/>
  </r>
  <r>
    <n v="270"/>
    <s v="Sales Associate"/>
    <s v="Apparel"/>
    <d v="2020-06-01T00:00:00"/>
    <d v="2019-07-01T00:00:00"/>
    <n v="34500.415022486137"/>
    <n v="2085.6"/>
    <n v="16.542201295783535"/>
    <s v="Active"/>
    <s v="FT"/>
    <s v="N/A"/>
    <s v="Boston "/>
    <s v="Suffolk"/>
    <s v="MA"/>
    <x v="4"/>
    <n v="21.09"/>
    <n v="43867.200000000004"/>
    <n v="-4.5477987042164649"/>
    <n v="-9366.7849775138675"/>
    <x v="1"/>
    <n v="6580.0800000000008"/>
    <n v="37287.120000000003"/>
    <n v="50447.280000000006"/>
    <x v="0"/>
  </r>
  <r>
    <n v="271"/>
    <s v="Sales Associate"/>
    <s v="Apparel"/>
    <d v="2020-06-01T00:00:00"/>
    <d v="2019-07-01T00:00:00"/>
    <n v="34508.246062860191"/>
    <n v="2085.6"/>
    <n v="16.545956109925292"/>
    <s v="Active"/>
    <s v="FT"/>
    <s v="N/A"/>
    <s v="Boston "/>
    <s v="Suffolk"/>
    <s v="MA"/>
    <x v="4"/>
    <n v="21.09"/>
    <n v="43867.200000000004"/>
    <n v="-4.5440438900747075"/>
    <n v="-9358.9539371398132"/>
    <x v="1"/>
    <n v="6580.0800000000008"/>
    <n v="37287.120000000003"/>
    <n v="50447.280000000006"/>
    <x v="0"/>
  </r>
  <r>
    <n v="272"/>
    <s v="Sales Associate"/>
    <s v="Apparel"/>
    <d v="2020-06-01T00:00:00"/>
    <d v="2019-07-01T00:00:00"/>
    <n v="34511.453190584798"/>
    <n v="2085.6"/>
    <n v="16.547493858163023"/>
    <s v="Active"/>
    <s v="FT"/>
    <s v="N/A"/>
    <s v="Boston "/>
    <s v="Suffolk"/>
    <s v="MA"/>
    <x v="4"/>
    <n v="21.09"/>
    <n v="43867.200000000004"/>
    <n v="-4.5425061418369772"/>
    <n v="-9355.7468094152064"/>
    <x v="1"/>
    <n v="6580.0800000000008"/>
    <n v="37287.120000000003"/>
    <n v="50447.280000000006"/>
    <x v="0"/>
  </r>
  <r>
    <n v="273"/>
    <s v="Sales Associate"/>
    <s v="Apparel"/>
    <d v="2020-06-01T00:00:00"/>
    <d v="2019-07-01T00:00:00"/>
    <n v="34514.686904785107"/>
    <n v="2085.6"/>
    <n v="16.549044354039658"/>
    <s v="Active"/>
    <s v="FT"/>
    <s v="N/A"/>
    <s v="Boston "/>
    <s v="Suffolk"/>
    <s v="MA"/>
    <x v="4"/>
    <n v="21.09"/>
    <n v="43867.200000000004"/>
    <n v="-4.5409556459603415"/>
    <n v="-9352.5130952148975"/>
    <x v="1"/>
    <n v="6580.0800000000008"/>
    <n v="37287.120000000003"/>
    <n v="50447.280000000006"/>
    <x v="0"/>
  </r>
  <r>
    <n v="274"/>
    <s v="Sales Associate"/>
    <s v="Apparel"/>
    <d v="2020-06-01T00:00:00"/>
    <d v="2019-07-01T00:00:00"/>
    <n v="32797.003224493055"/>
    <n v="1981.32"/>
    <n v="16.55310763758154"/>
    <s v="Active"/>
    <s v="FT"/>
    <s v="N/A"/>
    <s v="Boston "/>
    <s v="Suffolk"/>
    <s v="MA"/>
    <x v="4"/>
    <n v="21.09"/>
    <n v="43867.200000000004"/>
    <n v="-4.5368923624184596"/>
    <n v="-11070.196775506949"/>
    <x v="1"/>
    <n v="6580.0800000000008"/>
    <n v="37287.120000000003"/>
    <n v="50447.280000000006"/>
    <x v="0"/>
  </r>
  <r>
    <n v="275"/>
    <s v="Sales Associate"/>
    <s v="Apparel"/>
    <d v="2020-06-01T00:00:00"/>
    <d v="2019-07-01T00:00:00"/>
    <n v="31949.59583744096"/>
    <n v="1929.18"/>
    <n v="16.561231112410951"/>
    <s v="Active"/>
    <s v="FT"/>
    <s v="N/A"/>
    <s v="Chicago"/>
    <s v="Cook"/>
    <s v="IL"/>
    <x v="2"/>
    <n v="17.46"/>
    <n v="36316.800000000003"/>
    <n v="-0.89876888758904983"/>
    <n v="-4367.2041625590427"/>
    <x v="1"/>
    <n v="5447.52"/>
    <n v="30869.280000000002"/>
    <n v="41764.320000000007"/>
    <x v="1"/>
  </r>
  <r>
    <n v="276"/>
    <s v="Sales Associate"/>
    <s v="Apparel"/>
    <d v="2020-06-01T00:00:00"/>
    <d v="2019-07-01T00:00:00"/>
    <n v="31136.082989297662"/>
    <n v="1877.04"/>
    <n v="16.587863332319856"/>
    <s v="Active"/>
    <s v="FT"/>
    <s v="N/A"/>
    <s v="Chicago"/>
    <s v="Cook"/>
    <s v="IL"/>
    <x v="2"/>
    <n v="17.46"/>
    <n v="36316.800000000003"/>
    <n v="-0.87213666768014519"/>
    <n v="-5180.7170107023412"/>
    <x v="1"/>
    <n v="5447.52"/>
    <n v="30869.280000000002"/>
    <n v="41764.320000000007"/>
    <x v="1"/>
  </r>
  <r>
    <n v="277"/>
    <s v="Senior Sales Associate"/>
    <s v="Apparel"/>
    <d v="2017-01-01T00:00:00"/>
    <d v="2019-07-01T00:00:00"/>
    <n v="30285.727920274869"/>
    <n v="1824.9"/>
    <n v="16.595828768850275"/>
    <s v="Active"/>
    <s v="FT"/>
    <s v="N/A"/>
    <s v="Chicago"/>
    <s v="Cook"/>
    <s v="IL"/>
    <x v="2"/>
    <n v="17.46"/>
    <n v="36316.800000000003"/>
    <n v="-0.86417123114972583"/>
    <n v="-6031.0720797251342"/>
    <x v="1"/>
    <n v="5447.52"/>
    <n v="30869.280000000002"/>
    <n v="41764.320000000007"/>
    <x v="0"/>
  </r>
  <r>
    <n v="278"/>
    <s v="Sales Associate"/>
    <s v="Apparel"/>
    <d v="2020-06-01T00:00:00"/>
    <d v="2019-07-01T00:00:00"/>
    <n v="30286.080241997242"/>
    <n v="1824.9"/>
    <n v="16.596021832427663"/>
    <s v="Active"/>
    <s v="FT"/>
    <s v="N/A"/>
    <s v="Chicago"/>
    <s v="Cook"/>
    <s v="IL"/>
    <x v="2"/>
    <n v="17.46"/>
    <n v="36316.800000000003"/>
    <n v="-0.8639781675723377"/>
    <n v="-6030.7197580027605"/>
    <x v="1"/>
    <n v="5447.52"/>
    <n v="30869.280000000002"/>
    <n v="41764.320000000007"/>
    <x v="0"/>
  </r>
  <r>
    <n v="279"/>
    <s v="Sales Associate"/>
    <s v="Apparel"/>
    <d v="2020-06-01T00:00:00"/>
    <d v="2019-07-01T00:00:00"/>
    <n v="28561.428128497166"/>
    <n v="1720.6200000000001"/>
    <n v="16.599497930104942"/>
    <s v="Active"/>
    <s v="FT"/>
    <s v="N/A"/>
    <s v="Chicago"/>
    <s v="Cook"/>
    <s v="IL"/>
    <x v="2"/>
    <n v="17.46"/>
    <n v="36316.800000000003"/>
    <n v="-0.86050206989505895"/>
    <n v="-7755.3718715028372"/>
    <x v="1"/>
    <n v="5447.52"/>
    <n v="30869.280000000002"/>
    <n v="41764.320000000007"/>
    <x v="0"/>
  </r>
  <r>
    <n v="280"/>
    <s v="Sales Associate"/>
    <s v="Apparel"/>
    <d v="2020-06-01T00:00:00"/>
    <d v="2019-07-01T00:00:00"/>
    <n v="28579.940477332697"/>
    <n v="1720.6200000000001"/>
    <n v="16.61025704532825"/>
    <s v="Active"/>
    <s v="FT"/>
    <s v="N/A"/>
    <s v="Chicago"/>
    <s v="Cook"/>
    <s v="IL"/>
    <x v="2"/>
    <n v="17.46"/>
    <n v="36316.800000000003"/>
    <n v="-0.84974295467175054"/>
    <n v="-7736.859522667306"/>
    <x v="1"/>
    <n v="5447.52"/>
    <n v="30869.280000000002"/>
    <n v="41764.320000000007"/>
    <x v="0"/>
  </r>
  <r>
    <n v="281"/>
    <s v="Sales Associate"/>
    <s v="Apparel"/>
    <d v="2020-06-01T00:00:00"/>
    <d v="2019-07-01T00:00:00"/>
    <n v="27714.024597389922"/>
    <n v="1668.48"/>
    <n v="16.610342705570293"/>
    <s v="Active"/>
    <s v="FT"/>
    <s v="N/A"/>
    <s v="Chicago"/>
    <s v="Cook"/>
    <s v="IL"/>
    <x v="2"/>
    <n v="17.46"/>
    <n v="36316.800000000003"/>
    <n v="-0.84965729442970783"/>
    <n v="-8602.7754026100811"/>
    <x v="1"/>
    <n v="5447.52"/>
    <n v="30869.280000000002"/>
    <n v="41764.320000000007"/>
    <x v="0"/>
  </r>
  <r>
    <n v="282"/>
    <s v="Sales Associate"/>
    <s v="Apparel"/>
    <d v="2020-06-01T00:00:00"/>
    <d v="2019-07-01T00:00:00"/>
    <n v="26849.679263415084"/>
    <n v="1616.34"/>
    <n v="16.611405560349361"/>
    <s v="Active"/>
    <s v="FT"/>
    <s v="N/A"/>
    <s v="Chicago"/>
    <s v="Cook"/>
    <s v="IL"/>
    <x v="2"/>
    <n v="17.46"/>
    <n v="36316.800000000003"/>
    <n v="-0.84859443965063974"/>
    <n v="-9467.1207365849186"/>
    <x v="1"/>
    <n v="5447.52"/>
    <n v="30869.280000000002"/>
    <n v="41764.320000000007"/>
    <x v="0"/>
  </r>
  <r>
    <n v="283"/>
    <s v="Sales Associate"/>
    <s v="Apparel"/>
    <d v="2020-07-17T00:00:00"/>
    <d v="2019-07-01T00:00:00"/>
    <n v="34662.669666461537"/>
    <n v="2085.6"/>
    <n v="16.619998881118882"/>
    <s v="Active"/>
    <s v="FT"/>
    <s v="N/A"/>
    <s v="Chicago"/>
    <s v="Cook"/>
    <s v="IL"/>
    <x v="2"/>
    <n v="17.46"/>
    <n v="36316.800000000003"/>
    <n v="-0.84000111888111917"/>
    <n v="-1654.1303335384655"/>
    <x v="1"/>
    <n v="5447.52"/>
    <n v="30869.280000000002"/>
    <n v="41764.320000000007"/>
    <x v="1"/>
  </r>
  <r>
    <n v="284"/>
    <s v="Sales Associate"/>
    <s v="Apparel"/>
    <d v="2020-07-19T00:00:00"/>
    <d v="2019-07-01T00:00:00"/>
    <n v="34723.22655746463"/>
    <n v="2085.6"/>
    <n v="16.649034597940464"/>
    <s v="Active"/>
    <s v="FT"/>
    <s v="N/A"/>
    <s v="Chicago"/>
    <s v="Cook"/>
    <s v="IL"/>
    <x v="2"/>
    <n v="17.46"/>
    <n v="36316.800000000003"/>
    <n v="-0.81096540205953715"/>
    <n v="-1593.573442535373"/>
    <x v="1"/>
    <n v="5447.52"/>
    <n v="30869.280000000002"/>
    <n v="41764.320000000007"/>
    <x v="1"/>
  </r>
  <r>
    <n v="285"/>
    <s v="Sales Associate"/>
    <s v="Apparel"/>
    <d v="2020-07-20T00:00:00"/>
    <d v="2019-07-01T00:00:00"/>
    <n v="34761.601626498166"/>
    <n v="2085.6"/>
    <n v="16.667434611861417"/>
    <s v="Active"/>
    <s v="FT"/>
    <s v="N/A"/>
    <s v="Chicago"/>
    <s v="Cook"/>
    <s v="IL"/>
    <x v="2"/>
    <n v="17.46"/>
    <n v="36316.800000000003"/>
    <n v="-0.79256538813858413"/>
    <n v="-1555.1983735018366"/>
    <x v="1"/>
    <n v="5447.52"/>
    <n v="30869.280000000002"/>
    <n v="41764.320000000007"/>
    <x v="1"/>
  </r>
  <r>
    <n v="286"/>
    <s v="Sales Associate"/>
    <s v="Apparel"/>
    <d v="2020-07-11T00:00:00"/>
    <d v="2019-07-01T00:00:00"/>
    <n v="33034.323029373358"/>
    <n v="1981.32"/>
    <n v="16.672886272471565"/>
    <s v="Active"/>
    <s v="FT"/>
    <s v="N/A"/>
    <s v="Chicago"/>
    <s v="Cook"/>
    <s v="IL"/>
    <x v="2"/>
    <n v="17.46"/>
    <n v="36316.800000000003"/>
    <n v="-0.78711372752843545"/>
    <n v="-3282.4769706266452"/>
    <x v="1"/>
    <n v="5447.52"/>
    <n v="30869.280000000002"/>
    <n v="41764.320000000007"/>
    <x v="1"/>
  </r>
  <r>
    <n v="287"/>
    <s v="Sales Associate"/>
    <s v="Apparel"/>
    <d v="2020-07-02T00:00:00"/>
    <d v="2019-07-01T00:00:00"/>
    <n v="31307.544053429869"/>
    <n v="1877.04"/>
    <n v="16.67920984818111"/>
    <s v="Active"/>
    <s v="FT"/>
    <s v="N/A"/>
    <s v="Chicago"/>
    <s v="Cook"/>
    <s v="IL"/>
    <x v="2"/>
    <n v="17.46"/>
    <n v="36316.800000000003"/>
    <n v="-0.78079015181889133"/>
    <n v="-5009.2559465701343"/>
    <x v="1"/>
    <n v="5447.52"/>
    <n v="30869.280000000002"/>
    <n v="41764.320000000007"/>
    <x v="1"/>
  </r>
  <r>
    <n v="288"/>
    <s v="Sales Associate"/>
    <s v="Apparel"/>
    <d v="2020-07-07T00:00:00"/>
    <d v="2019-07-01T00:00:00"/>
    <n v="31310.547519478554"/>
    <n v="1877.04"/>
    <n v="16.680809955823293"/>
    <s v="Active"/>
    <s v="FT"/>
    <s v="N/A"/>
    <s v="Chicago"/>
    <s v="Cook"/>
    <s v="IL"/>
    <x v="2"/>
    <n v="17.46"/>
    <n v="36316.800000000003"/>
    <n v="-0.77919004417670834"/>
    <n v="-5006.2524805214489"/>
    <x v="1"/>
    <n v="5447.52"/>
    <n v="30869.280000000002"/>
    <n v="41764.320000000007"/>
    <x v="1"/>
  </r>
  <r>
    <n v="289"/>
    <s v="Sales Associate"/>
    <s v="Apparel"/>
    <d v="2020-07-05T00:00:00"/>
    <d v="2019-07-01T00:00:00"/>
    <n v="30449.513581226289"/>
    <n v="1824.9"/>
    <n v="16.68557925432971"/>
    <s v="Active"/>
    <s v="FT"/>
    <s v="N/A"/>
    <s v="Chicago"/>
    <s v="Cook"/>
    <s v="IL"/>
    <x v="2"/>
    <n v="17.46"/>
    <n v="36316.800000000003"/>
    <n v="-0.77442074567029096"/>
    <n v="-5867.2864187737141"/>
    <x v="1"/>
    <n v="5447.52"/>
    <n v="30869.280000000002"/>
    <n v="41764.320000000007"/>
    <x v="0"/>
  </r>
  <r>
    <n v="290"/>
    <s v="Sales Associate"/>
    <s v="Apparel"/>
    <d v="2020-07-07T00:00:00"/>
    <d v="2019-07-01T00:00:00"/>
    <n v="30450.621628728702"/>
    <n v="1824.9"/>
    <n v="16.68618643691638"/>
    <s v="Active"/>
    <s v="FT"/>
    <s v="N/A"/>
    <s v="Chicago"/>
    <s v="Cook"/>
    <s v="IL"/>
    <x v="2"/>
    <n v="17.46"/>
    <n v="36316.800000000003"/>
    <n v="-0.77381356308362115"/>
    <n v="-5866.1783712713004"/>
    <x v="1"/>
    <n v="5447.52"/>
    <n v="30869.280000000002"/>
    <n v="41764.320000000007"/>
    <x v="0"/>
  </r>
  <r>
    <n v="291"/>
    <s v="Sales Associate"/>
    <s v="Apparel"/>
    <d v="2020-07-10T00:00:00"/>
    <d v="2019-07-01T00:00:00"/>
    <n v="30450.646677787281"/>
    <n v="1824.9"/>
    <n v="16.686200163180054"/>
    <s v="Active"/>
    <s v="FT"/>
    <s v="N/A"/>
    <s v="Chicago"/>
    <s v="Cook"/>
    <s v="IL"/>
    <x v="2"/>
    <n v="17.46"/>
    <n v="36316.800000000003"/>
    <n v="-0.77379983681994702"/>
    <n v="-5866.1533222127218"/>
    <x v="1"/>
    <n v="5447.52"/>
    <n v="30869.280000000002"/>
    <n v="41764.320000000007"/>
    <x v="0"/>
  </r>
  <r>
    <n v="292"/>
    <s v="Sales Associate"/>
    <s v="Apparel"/>
    <d v="2020-07-04T00:00:00"/>
    <d v="2019-07-01T00:00:00"/>
    <n v="29583.180315141359"/>
    <n v="1772.76"/>
    <n v="16.687639790575915"/>
    <s v="Active"/>
    <s v="FT"/>
    <s v="N/A"/>
    <s v="Chicago"/>
    <s v="Cook"/>
    <s v="IL"/>
    <x v="2"/>
    <n v="17.46"/>
    <n v="36316.800000000003"/>
    <n v="-0.77236020942408601"/>
    <n v="-6733.6196848586442"/>
    <x v="1"/>
    <n v="5447.52"/>
    <n v="30869.280000000002"/>
    <n v="41764.320000000007"/>
    <x v="0"/>
  </r>
  <r>
    <n v="293"/>
    <s v="Sales Associate"/>
    <s v="Apparel"/>
    <d v="2020-07-09T00:00:00"/>
    <d v="2019-07-01T00:00:00"/>
    <n v="29589.019931015748"/>
    <n v="1772.76"/>
    <n v="16.69093387205022"/>
    <s v="Active"/>
    <s v="FT"/>
    <s v="N/A"/>
    <s v="Chicago"/>
    <s v="Cook"/>
    <s v="IL"/>
    <x v="2"/>
    <n v="17.46"/>
    <n v="36316.800000000003"/>
    <n v="-0.76906612794978102"/>
    <n v="-6727.7800689842552"/>
    <x v="1"/>
    <n v="5447.52"/>
    <n v="30869.280000000002"/>
    <n v="41764.320000000007"/>
    <x v="0"/>
  </r>
  <r>
    <n v="294"/>
    <s v="Sales Associate"/>
    <s v="Apparel"/>
    <d v="2020-07-18T00:00:00"/>
    <d v="2019-07-01T00:00:00"/>
    <n v="28724.602245475195"/>
    <n v="1720.6200000000001"/>
    <n v="16.694332418241792"/>
    <s v="Active"/>
    <s v="FT"/>
    <s v="N/A"/>
    <s v="Chicago"/>
    <s v="Cook"/>
    <s v="IL"/>
    <x v="2"/>
    <n v="17.46"/>
    <n v="36316.800000000003"/>
    <n v="-0.76566758175820837"/>
    <n v="-7592.1977545248083"/>
    <x v="1"/>
    <n v="5447.52"/>
    <n v="30869.280000000002"/>
    <n v="41764.320000000007"/>
    <x v="0"/>
  </r>
  <r>
    <n v="295"/>
    <s v="Sales Associate"/>
    <s v="Apparel"/>
    <d v="2020-07-08T00:00:00"/>
    <d v="2019-07-01T00:00:00"/>
    <n v="27874.127703607915"/>
    <n v="1668.48"/>
    <n v="16.70630016758242"/>
    <s v="Active"/>
    <s v="FT"/>
    <s v="N/A"/>
    <s v="Chicago"/>
    <s v="Cook"/>
    <s v="IL"/>
    <x v="2"/>
    <n v="17.46"/>
    <n v="36316.800000000003"/>
    <n v="-0.75369983241758121"/>
    <n v="-8442.6722963920874"/>
    <x v="1"/>
    <n v="5447.52"/>
    <n v="30869.280000000002"/>
    <n v="41764.320000000007"/>
    <x v="0"/>
  </r>
  <r>
    <n v="296"/>
    <s v="Sales Associate"/>
    <s v="Apparel"/>
    <d v="2020-07-21T00:00:00"/>
    <d v="2019-07-01T00:00:00"/>
    <n v="27894.950433178397"/>
    <n v="1668.48"/>
    <n v="16.718780227020041"/>
    <s v="Active"/>
    <s v="FT"/>
    <s v="N/A"/>
    <s v="Chicago"/>
    <s v="Cook"/>
    <s v="IL"/>
    <x v="2"/>
    <n v="17.46"/>
    <n v="36316.800000000003"/>
    <n v="-0.74121977297996011"/>
    <n v="-8421.8495668216055"/>
    <x v="1"/>
    <n v="5447.52"/>
    <n v="30869.280000000002"/>
    <n v="41764.320000000007"/>
    <x v="0"/>
  </r>
  <r>
    <n v="297"/>
    <s v="Senior Sales Associate"/>
    <s v="Apparel"/>
    <d v="2020-01-01T00:00:00"/>
    <d v="2019-07-01T00:00:00"/>
    <n v="34882.203000437279"/>
    <n v="2085.6"/>
    <n v="16.725260356941543"/>
    <s v="Active"/>
    <s v="FT"/>
    <s v="N/A"/>
    <s v="Chicago"/>
    <s v="Cook"/>
    <s v="IL"/>
    <x v="2"/>
    <n v="17.46"/>
    <n v="36316.800000000003"/>
    <n v="-0.7347396430584574"/>
    <n v="-1434.5969995627238"/>
    <x v="1"/>
    <n v="5447.52"/>
    <n v="30869.280000000002"/>
    <n v="41764.320000000007"/>
    <x v="1"/>
  </r>
  <r>
    <n v="298"/>
    <s v="Senior Sales Associate"/>
    <s v="Apparel"/>
    <d v="2014-01-01T00:00:00"/>
    <d v="2019-07-01T00:00:00"/>
    <n v="34892.943027202338"/>
    <n v="2085.6"/>
    <n v="16.730409967013014"/>
    <s v="Active"/>
    <s v="FT"/>
    <s v="N/A"/>
    <s v="Chicago"/>
    <s v="Cook"/>
    <s v="IL"/>
    <x v="2"/>
    <n v="17.46"/>
    <n v="36316.800000000003"/>
    <n v="-0.72959003298698732"/>
    <n v="-1423.8569727976646"/>
    <x v="1"/>
    <n v="5447.52"/>
    <n v="30869.280000000002"/>
    <n v="41764.320000000007"/>
    <x v="1"/>
  </r>
  <r>
    <n v="299"/>
    <s v="Sales Associate"/>
    <s v="Apparel"/>
    <d v="2020-07-16T00:00:00"/>
    <d v="2019-07-01T00:00:00"/>
    <n v="34897.259048601707"/>
    <n v="2085.6"/>
    <n v="16.732479405735379"/>
    <s v="Active"/>
    <s v="FT"/>
    <s v="N/A"/>
    <s v="Chicago"/>
    <s v="Cook"/>
    <s v="IL"/>
    <x v="2"/>
    <n v="17.46"/>
    <n v="36316.800000000003"/>
    <n v="-0.72752059426462168"/>
    <n v="-1419.5409513982959"/>
    <x v="1"/>
    <n v="5447.52"/>
    <n v="30869.280000000002"/>
    <n v="41764.320000000007"/>
    <x v="1"/>
  </r>
  <r>
    <n v="300"/>
    <s v="Sales Associate"/>
    <s v="Apparel"/>
    <d v="2020-07-22T00:00:00"/>
    <d v="2019-07-01T00:00:00"/>
    <n v="34942.342486729183"/>
    <n v="2085.6"/>
    <n v="16.75409593725028"/>
    <s v="Active"/>
    <s v="FT"/>
    <s v="N/A"/>
    <s v="Chicago"/>
    <s v="Cook"/>
    <s v="IL"/>
    <x v="2"/>
    <n v="17.46"/>
    <n v="36316.800000000003"/>
    <n v="-0.7059040627497204"/>
    <n v="-1374.4575132708196"/>
    <x v="1"/>
    <n v="5447.52"/>
    <n v="30869.280000000002"/>
    <n v="41764.320000000007"/>
    <x v="1"/>
  </r>
  <r>
    <n v="301"/>
    <s v="Sales Associate"/>
    <s v="Apparel"/>
    <d v="2020-07-06T00:00:00"/>
    <d v="2019-07-01T00:00:00"/>
    <n v="34943.15283529029"/>
    <n v="2085.6"/>
    <n v="16.754484481823116"/>
    <s v="Active"/>
    <s v="FT"/>
    <s v="N/A"/>
    <s v="Chicago"/>
    <s v="Cook"/>
    <s v="IL"/>
    <x v="2"/>
    <n v="17.46"/>
    <n v="36316.800000000003"/>
    <n v="-0.70551551817688463"/>
    <n v="-1373.6471647097133"/>
    <x v="1"/>
    <n v="5447.52"/>
    <n v="30869.280000000002"/>
    <n v="41764.320000000007"/>
    <x v="1"/>
  </r>
  <r>
    <n v="302"/>
    <s v="Sales Associate"/>
    <s v="Apparel"/>
    <d v="2020-07-12T00:00:00"/>
    <d v="2019-07-01T00:00:00"/>
    <n v="34949.468524739692"/>
    <n v="2085.6"/>
    <n v="16.757512718037827"/>
    <s v="Active"/>
    <s v="FT"/>
    <s v="N/A"/>
    <s v="Chicago"/>
    <s v="Cook"/>
    <s v="IL"/>
    <x v="2"/>
    <n v="17.46"/>
    <n v="36316.800000000003"/>
    <n v="-0.70248728196217414"/>
    <n v="-1367.331475260311"/>
    <x v="1"/>
    <n v="5447.52"/>
    <n v="30869.280000000002"/>
    <n v="41764.320000000007"/>
    <x v="1"/>
  </r>
  <r>
    <n v="303"/>
    <s v="Sales Associate"/>
    <s v="Apparel"/>
    <d v="2020-07-13T00:00:00"/>
    <d v="2019-07-01T00:00:00"/>
    <n v="35035.219753790101"/>
    <n v="2085.6"/>
    <n v="16.798628573930813"/>
    <s v="Active"/>
    <s v="FT"/>
    <s v="N/A"/>
    <s v="Chicago"/>
    <s v="Cook"/>
    <s v="IL"/>
    <x v="2"/>
    <n v="17.46"/>
    <n v="36316.800000000003"/>
    <n v="-0.66137142606918786"/>
    <n v="-1281.5802462099018"/>
    <x v="1"/>
    <n v="5447.52"/>
    <n v="30869.280000000002"/>
    <n v="41764.320000000007"/>
    <x v="1"/>
  </r>
  <r>
    <n v="304"/>
    <s v="Sales Associate"/>
    <s v="Apparel"/>
    <d v="2020-07-14T00:00:00"/>
    <d v="2019-07-01T00:00:00"/>
    <n v="35051.228290577899"/>
    <n v="2085.6"/>
    <n v="16.806304320376821"/>
    <s v="Active"/>
    <s v="FT"/>
    <s v="N/A"/>
    <s v="Chicago"/>
    <s v="Cook"/>
    <s v="IL"/>
    <x v="2"/>
    <n v="17.46"/>
    <n v="36316.800000000003"/>
    <n v="-0.65369567962317987"/>
    <n v="-1265.5717094221036"/>
    <x v="1"/>
    <n v="5447.52"/>
    <n v="30869.280000000002"/>
    <n v="41764.320000000007"/>
    <x v="1"/>
  </r>
  <r>
    <n v="305"/>
    <s v="Sales Associate"/>
    <s v="Apparel"/>
    <d v="2020-07-15T00:00:00"/>
    <d v="2019-07-01T00:00:00"/>
    <n v="26296.774608003216"/>
    <n v="1564.2"/>
    <n v="16.811644679710533"/>
    <s v="Active"/>
    <s v="FT"/>
    <s v="N/A"/>
    <s v="Chicago"/>
    <s v="Cook"/>
    <s v="IL"/>
    <x v="2"/>
    <n v="17.46"/>
    <n v="36316.800000000003"/>
    <n v="-0.6483553202894683"/>
    <n v="-10020.025391996787"/>
    <x v="1"/>
    <n v="5447.52"/>
    <n v="30869.280000000002"/>
    <n v="41764.320000000007"/>
    <x v="0"/>
  </r>
  <r>
    <n v="306"/>
    <s v="Sales Associate"/>
    <s v="Apparel"/>
    <d v="2015-01-01T00:00:00"/>
    <d v="2019-07-01T00:00:00"/>
    <n v="35085.118777139345"/>
    <n v="2085.6"/>
    <n v="16.822554074194162"/>
    <s v="Active"/>
    <s v="FT"/>
    <s v="N/A"/>
    <s v="Nashville"/>
    <s v="Davidson"/>
    <s v="TN"/>
    <x v="0"/>
    <n v="15.32"/>
    <n v="31865.599999999999"/>
    <n v="1.5025540741941619"/>
    <n v="3219.5187771393466"/>
    <x v="0"/>
    <n v="4779.8399999999992"/>
    <n v="27085.759999999998"/>
    <n v="36645.439999999995"/>
    <x v="1"/>
  </r>
  <r>
    <n v="307"/>
    <s v="Sales Associate"/>
    <s v="Apparel"/>
    <d v="2018-01-01T00:00:00"/>
    <d v="2019-07-01T00:00:00"/>
    <n v="35118.139770844718"/>
    <n v="2085.6"/>
    <n v="16.838386925031031"/>
    <s v="Active"/>
    <s v="FT"/>
    <s v="N/A"/>
    <s v="Nashville"/>
    <s v="Davidson"/>
    <s v="TN"/>
    <x v="0"/>
    <n v="15.32"/>
    <n v="31865.599999999999"/>
    <n v="1.5183869250310309"/>
    <n v="3252.5397708447199"/>
    <x v="0"/>
    <n v="4779.8399999999992"/>
    <n v="27085.759999999998"/>
    <n v="36645.439999999995"/>
    <x v="1"/>
  </r>
  <r>
    <n v="308"/>
    <s v="Sales Associate"/>
    <s v="Apparel"/>
    <d v="2015-01-01T00:00:00"/>
    <d v="2019-07-01T00:00:00"/>
    <n v="35122.161236967499"/>
    <n v="2085.6"/>
    <n v="16.840315130882001"/>
    <s v="Active"/>
    <s v="FT"/>
    <s v="N/A"/>
    <s v="Nashville"/>
    <s v="Davidson"/>
    <s v="TN"/>
    <x v="0"/>
    <n v="15.32"/>
    <n v="31865.599999999999"/>
    <n v="1.5203151308820004"/>
    <n v="3256.5612369675"/>
    <x v="0"/>
    <n v="4779.8399999999992"/>
    <n v="27085.759999999998"/>
    <n v="36645.439999999995"/>
    <x v="1"/>
  </r>
  <r>
    <n v="309"/>
    <s v="Sales Associate"/>
    <s v="Apparel"/>
    <d v="2018-01-01T00:00:00"/>
    <d v="2019-07-01T00:00:00"/>
    <n v="35122.655395701004"/>
    <n v="2085.6"/>
    <n v="16.840552069285099"/>
    <s v="Active"/>
    <s v="FT"/>
    <s v="N/A"/>
    <s v="Nashville"/>
    <s v="Davidson"/>
    <s v="TN"/>
    <x v="0"/>
    <n v="15.32"/>
    <n v="31865.599999999999"/>
    <n v="1.5205520692850989"/>
    <n v="3257.0553957010052"/>
    <x v="0"/>
    <n v="4779.8399999999992"/>
    <n v="27085.759999999998"/>
    <n v="36645.439999999995"/>
    <x v="1"/>
  </r>
  <r>
    <n v="310"/>
    <s v="Sales Associate"/>
    <s v="Apparel"/>
    <d v="2015-01-01T00:00:00"/>
    <d v="2019-07-01T00:00:00"/>
    <n v="35157.116697538841"/>
    <n v="2085.6"/>
    <n v="16.857075516656522"/>
    <s v="Active"/>
    <s v="FT"/>
    <s v="N/A"/>
    <s v="Nashville"/>
    <s v="Davidson"/>
    <s v="TN"/>
    <x v="0"/>
    <n v="15.32"/>
    <n v="31865.599999999999"/>
    <n v="1.5370755166565218"/>
    <n v="3291.516697538842"/>
    <x v="0"/>
    <n v="4779.8399999999992"/>
    <n v="27085.759999999998"/>
    <n v="36645.439999999995"/>
    <x v="1"/>
  </r>
  <r>
    <n v="311"/>
    <s v="Sales Associate"/>
    <s v="Apparel"/>
    <d v="2018-01-01T00:00:00"/>
    <d v="2019-07-01T00:00:00"/>
    <n v="35194.101185671585"/>
    <n v="2085.6"/>
    <n v="16.874808777172799"/>
    <s v="Active"/>
    <s v="FT"/>
    <s v="N/A"/>
    <s v="Nashville"/>
    <s v="Davidson"/>
    <s v="TN"/>
    <x v="0"/>
    <n v="15.32"/>
    <n v="31865.599999999999"/>
    <n v="1.5548087771727985"/>
    <n v="3328.5011856715864"/>
    <x v="0"/>
    <n v="4779.8399999999992"/>
    <n v="27085.759999999998"/>
    <n v="36645.439999999995"/>
    <x v="1"/>
  </r>
  <r>
    <n v="312"/>
    <s v="Sales Associate"/>
    <s v="Apparel"/>
    <d v="2015-01-01T00:00:00"/>
    <d v="2019-07-01T00:00:00"/>
    <n v="35196.646662121602"/>
    <n v="2085.6"/>
    <n v="16.876029277963944"/>
    <s v="Active"/>
    <s v="FT"/>
    <s v="N/A"/>
    <s v="Nashville"/>
    <s v="Davidson"/>
    <s v="TN"/>
    <x v="0"/>
    <n v="15.32"/>
    <n v="31865.599999999999"/>
    <n v="1.556029277963944"/>
    <n v="3331.0466621216037"/>
    <x v="0"/>
    <n v="4779.8399999999992"/>
    <n v="27085.759999999998"/>
    <n v="36645.439999999995"/>
    <x v="1"/>
  </r>
  <r>
    <n v="313"/>
    <s v="Sales Associate"/>
    <s v="Apparel"/>
    <d v="2020-07-01T00:00:00"/>
    <d v="2019-07-01T00:00:00"/>
    <n v="32557.454415567594"/>
    <n v="1929.18"/>
    <n v="16.876317614513727"/>
    <s v="Active"/>
    <s v="FT"/>
    <s v="N/A"/>
    <s v="Nashville"/>
    <s v="Davidson"/>
    <s v="TN"/>
    <x v="0"/>
    <n v="15.32"/>
    <n v="31865.599999999999"/>
    <n v="1.556317614513727"/>
    <n v="691.85441556759542"/>
    <x v="0"/>
    <n v="4779.8399999999992"/>
    <n v="27085.759999999998"/>
    <n v="36645.439999999995"/>
    <x v="1"/>
  </r>
  <r>
    <n v="314"/>
    <s v="Sales Associate"/>
    <s v="Apparel"/>
    <d v="2020-07-01T00:00:00"/>
    <d v="2019-07-01T00:00:00"/>
    <n v="32574.294223459663"/>
    <n v="1929.18"/>
    <n v="16.885046612270322"/>
    <s v="Active"/>
    <s v="FT"/>
    <s v="N/A"/>
    <s v="Lawton"/>
    <s v="Comanche"/>
    <s v="OK"/>
    <x v="3"/>
    <n v="15.53"/>
    <n v="32302.399999999998"/>
    <n v="1.3550466122703231"/>
    <n v="271.89422345966523"/>
    <x v="0"/>
    <n v="4845.3599999999997"/>
    <n v="27457.039999999997"/>
    <n v="37147.759999999995"/>
    <x v="1"/>
  </r>
  <r>
    <n v="315"/>
    <s v="Sales Associate"/>
    <s v="Apparel"/>
    <d v="2020-07-01T00:00:00"/>
    <d v="2019-07-01T00:00:00"/>
    <n v="32588.295202164518"/>
    <n v="1929.18"/>
    <n v="16.892304088869114"/>
    <s v="Active"/>
    <s v="FT"/>
    <s v="N/A"/>
    <s v="Lawton"/>
    <s v="Comanche"/>
    <s v="OK"/>
    <x v="3"/>
    <n v="15.53"/>
    <n v="32302.399999999998"/>
    <n v="1.3623040888691147"/>
    <n v="285.89520216452001"/>
    <x v="0"/>
    <n v="4845.3599999999997"/>
    <n v="27457.039999999997"/>
    <n v="37147.759999999995"/>
    <x v="1"/>
  </r>
  <r>
    <n v="316"/>
    <s v="Sales Associate"/>
    <s v="Apparel"/>
    <d v="2020-07-01T00:00:00"/>
    <d v="2019-07-01T00:00:00"/>
    <n v="32622.319872490461"/>
    <n v="1929.18"/>
    <n v="16.909940945111632"/>
    <s v="Active"/>
    <s v="FT"/>
    <s v="N/A"/>
    <s v="Lawton"/>
    <s v="Comanche"/>
    <s v="OK"/>
    <x v="3"/>
    <n v="15.53"/>
    <n v="32302.399999999998"/>
    <n v="1.3799409451116329"/>
    <n v="319.9198724904636"/>
    <x v="0"/>
    <n v="4845.3599999999997"/>
    <n v="27457.039999999997"/>
    <n v="37147.759999999995"/>
    <x v="1"/>
  </r>
  <r>
    <n v="317"/>
    <s v="Sales Associate"/>
    <s v="Apparel"/>
    <d v="2020-06-01T00:00:00"/>
    <d v="2019-07-01T00:00:00"/>
    <n v="35300.09743841584"/>
    <n v="2085.6"/>
    <n v="16.925631683168316"/>
    <s v="Active"/>
    <s v="FT"/>
    <s v="N/A"/>
    <s v="Nashville"/>
    <s v="Davidson"/>
    <s v="TN"/>
    <x v="0"/>
    <n v="15.32"/>
    <n v="31865.599999999999"/>
    <n v="1.6056316831683155"/>
    <n v="3434.4974384158413"/>
    <x v="0"/>
    <n v="4779.8399999999992"/>
    <n v="27085.759999999998"/>
    <n v="36645.439999999995"/>
    <x v="1"/>
  </r>
  <r>
    <n v="318"/>
    <s v="Sales Associate"/>
    <s v="Apparel"/>
    <d v="2020-06-01T00:00:00"/>
    <d v="2019-07-01T00:00:00"/>
    <n v="35309.532746345758"/>
    <n v="2085.6"/>
    <n v="16.930155708834754"/>
    <s v="Active"/>
    <s v="FT"/>
    <s v="N/A"/>
    <s v="Nashville"/>
    <s v="Davidson"/>
    <s v="TN"/>
    <x v="0"/>
    <n v="15.32"/>
    <n v="31865.599999999999"/>
    <n v="1.6101557088347533"/>
    <n v="3443.9327463457594"/>
    <x v="0"/>
    <n v="4779.8399999999992"/>
    <n v="27085.759999999998"/>
    <n v="36645.439999999995"/>
    <x v="1"/>
  </r>
  <r>
    <n v="319"/>
    <s v="Sales Associate"/>
    <s v="Apparel"/>
    <d v="2020-06-01T00:00:00"/>
    <d v="2019-07-01T00:00:00"/>
    <n v="35314.870917954853"/>
    <n v="2085.6"/>
    <n v="16.932715246430213"/>
    <s v="Active"/>
    <s v="FT"/>
    <s v="N/A"/>
    <s v="Nashville"/>
    <s v="Davidson"/>
    <s v="TN"/>
    <x v="0"/>
    <n v="15.32"/>
    <n v="31865.599999999999"/>
    <n v="1.6127152464302128"/>
    <n v="3449.2709179548547"/>
    <x v="0"/>
    <n v="4779.8399999999992"/>
    <n v="27085.759999999998"/>
    <n v="36645.439999999995"/>
    <x v="1"/>
  </r>
  <r>
    <n v="320"/>
    <s v="Sales Associate"/>
    <s v="Apparel"/>
    <d v="2020-06-01T00:00:00"/>
    <d v="2019-07-01T00:00:00"/>
    <n v="35368.643944070936"/>
    <n v="2085.6"/>
    <n v="16.958498247061247"/>
    <s v="Active"/>
    <s v="FT"/>
    <s v="N/A"/>
    <s v="Nashville"/>
    <s v="Davidson"/>
    <s v="TN"/>
    <x v="0"/>
    <n v="15.32"/>
    <n v="31865.599999999999"/>
    <n v="1.6384982470612464"/>
    <n v="3503.0439440709379"/>
    <x v="0"/>
    <n v="4779.8399999999992"/>
    <n v="27085.759999999998"/>
    <n v="36645.439999999995"/>
    <x v="1"/>
  </r>
  <r>
    <n v="321"/>
    <s v="Sales Associate"/>
    <s v="Apparel"/>
    <d v="2020-06-01T00:00:00"/>
    <d v="2019-07-01T00:00:00"/>
    <n v="33613.159136020266"/>
    <n v="1981.32"/>
    <n v="16.965032976006029"/>
    <s v="Active"/>
    <s v="FT"/>
    <s v="N/A"/>
    <s v="Nashville"/>
    <s v="Davidson"/>
    <s v="TN"/>
    <x v="0"/>
    <n v="15.32"/>
    <n v="31865.599999999999"/>
    <n v="1.6450329760060285"/>
    <n v="1747.559136020267"/>
    <x v="0"/>
    <n v="4779.8399999999992"/>
    <n v="27085.759999999998"/>
    <n v="36645.439999999995"/>
    <x v="1"/>
  </r>
  <r>
    <n v="322"/>
    <s v="Sales Associate"/>
    <s v="Apparel"/>
    <d v="2020-06-01T00:00:00"/>
    <d v="2019-07-01T00:00:00"/>
    <n v="32741.049285121677"/>
    <n v="1929.18"/>
    <n v="16.971484923709387"/>
    <s v="Active"/>
    <s v="FT"/>
    <s v="N/A"/>
    <s v="Nashville"/>
    <s v="Davidson"/>
    <s v="TN"/>
    <x v="0"/>
    <n v="15.32"/>
    <n v="31865.599999999999"/>
    <n v="1.6514849237093863"/>
    <n v="875.44928512167826"/>
    <x v="0"/>
    <n v="4779.8399999999992"/>
    <n v="27085.759999999998"/>
    <n v="36645.439999999995"/>
    <x v="1"/>
  </r>
  <r>
    <n v="323"/>
    <s v="Sales Associate"/>
    <s v="Apparel"/>
    <d v="2020-06-01T00:00:00"/>
    <d v="2019-07-01T00:00:00"/>
    <n v="31925.066530488912"/>
    <n v="1877.04"/>
    <n v="17.008197231006751"/>
    <s v="Active"/>
    <s v="FT"/>
    <s v="N/A"/>
    <s v="Nashville"/>
    <s v="Davidson"/>
    <s v="TN"/>
    <x v="0"/>
    <n v="15.32"/>
    <n v="31865.599999999999"/>
    <n v="1.6881972310067503"/>
    <n v="59.466530488913122"/>
    <x v="0"/>
    <n v="4779.8399999999992"/>
    <n v="27085.759999999998"/>
    <n v="36645.439999999995"/>
    <x v="1"/>
  </r>
  <r>
    <n v="324"/>
    <s v="Senior Sales Associate"/>
    <s v="Apparel"/>
    <d v="2017-01-01T00:00:00"/>
    <d v="2019-07-01T00:00:00"/>
    <n v="31038.496063938834"/>
    <n v="1824.9"/>
    <n v="17.008327066655067"/>
    <s v="Active"/>
    <s v="FT"/>
    <s v="N/A"/>
    <s v="Nashville"/>
    <s v="Davidson"/>
    <s v="TN"/>
    <x v="0"/>
    <n v="15.32"/>
    <n v="31865.599999999999"/>
    <n v="1.6883270666550665"/>
    <n v="-827.10393606116486"/>
    <x v="1"/>
    <n v="4779.8399999999992"/>
    <n v="27085.759999999998"/>
    <n v="36645.439999999995"/>
    <x v="1"/>
  </r>
  <r>
    <n v="325"/>
    <s v="Sales Associate"/>
    <s v="Apparel"/>
    <d v="2020-06-01T00:00:00"/>
    <d v="2019-07-01T00:00:00"/>
    <n v="31044.092466300219"/>
    <n v="1824.9"/>
    <n v="17.011393756534723"/>
    <s v="Active"/>
    <s v="FT"/>
    <s v="N/A"/>
    <s v="Nashville"/>
    <s v="Davidson"/>
    <s v="TN"/>
    <x v="0"/>
    <n v="15.32"/>
    <n v="31865.599999999999"/>
    <n v="1.6913937565347226"/>
    <n v="-821.50753369977974"/>
    <x v="1"/>
    <n v="4779.8399999999992"/>
    <n v="27085.759999999998"/>
    <n v="36645.439999999995"/>
    <x v="1"/>
  </r>
  <r>
    <n v="326"/>
    <s v="Sales Associate"/>
    <s v="Apparel"/>
    <d v="2020-06-01T00:00:00"/>
    <d v="2019-07-01T00:00:00"/>
    <n v="29270.655173148443"/>
    <n v="1720.6200000000001"/>
    <n v="17.011690654036592"/>
    <s v="Active"/>
    <s v="FT"/>
    <s v="N/A"/>
    <s v="Nashville"/>
    <s v="Davidson"/>
    <s v="TN"/>
    <x v="0"/>
    <n v="15.32"/>
    <n v="31865.599999999999"/>
    <n v="1.6916906540365915"/>
    <n v="-2594.9448268515553"/>
    <x v="1"/>
    <n v="4779.8399999999992"/>
    <n v="27085.759999999998"/>
    <n v="36645.439999999995"/>
    <x v="1"/>
  </r>
  <r>
    <n v="327"/>
    <s v="Sales Associate"/>
    <s v="Apparel"/>
    <d v="2020-06-01T00:00:00"/>
    <d v="2019-07-01T00:00:00"/>
    <n v="29285.357609570281"/>
    <n v="1720.6200000000001"/>
    <n v="17.020235502069184"/>
    <s v="Active"/>
    <s v="FT"/>
    <s v="N/A"/>
    <s v="Nashville"/>
    <s v="Davidson"/>
    <s v="TN"/>
    <x v="0"/>
    <n v="15.32"/>
    <n v="31865.599999999999"/>
    <n v="1.7002355020691837"/>
    <n v="-2580.2423904297175"/>
    <x v="1"/>
    <n v="4779.8399999999992"/>
    <n v="27085.759999999998"/>
    <n v="36645.439999999995"/>
    <x v="1"/>
  </r>
  <r>
    <n v="328"/>
    <s v="Sales Associate"/>
    <s v="Apparel"/>
    <d v="2020-06-01T00:00:00"/>
    <d v="2019-07-01T00:00:00"/>
    <n v="28883.072878259627"/>
    <n v="1668.48"/>
    <n v="17.3110093487843"/>
    <s v="Active"/>
    <s v="FT"/>
    <s v="N/A"/>
    <s v="Nashville"/>
    <s v="Davidson"/>
    <s v="TN"/>
    <x v="0"/>
    <n v="15.32"/>
    <n v="31865.599999999999"/>
    <n v="1.9910093487842992"/>
    <n v="-2982.5271217403715"/>
    <x v="1"/>
    <n v="4779.8399999999992"/>
    <n v="27085.759999999998"/>
    <n v="36645.439999999995"/>
    <x v="1"/>
  </r>
  <r>
    <n v="329"/>
    <s v="Sales Associate"/>
    <s v="Apparel"/>
    <d v="2020-06-01T00:00:00"/>
    <d v="2019-07-01T00:00:00"/>
    <n v="27980.476850814015"/>
    <n v="1616.34"/>
    <n v="17.3110093487843"/>
    <s v="Active"/>
    <s v="FT"/>
    <s v="N/A"/>
    <s v="Nashville"/>
    <s v="Davidson"/>
    <s v="TN"/>
    <x v="0"/>
    <n v="15.32"/>
    <n v="31865.599999999999"/>
    <n v="1.9910093487842992"/>
    <n v="-3885.1231491859835"/>
    <x v="1"/>
    <n v="4779.8399999999992"/>
    <n v="27085.759999999998"/>
    <n v="36645.439999999995"/>
    <x v="1"/>
  </r>
  <r>
    <n v="330"/>
    <s v="Sales Associate"/>
    <s v="Apparel"/>
    <d v="2020-06-01T00:00:00"/>
    <d v="2019-07-01T00:00:00"/>
    <n v="29785.66890570525"/>
    <n v="1720.6200000000001"/>
    <n v="17.311009348784303"/>
    <s v="Active"/>
    <s v="FT"/>
    <s v="N/A"/>
    <s v="Nashville"/>
    <s v="Davidson"/>
    <s v="TN"/>
    <x v="0"/>
    <n v="15.32"/>
    <n v="31865.599999999999"/>
    <n v="1.9910093487843028"/>
    <n v="-2079.9310942947486"/>
    <x v="1"/>
    <n v="4779.8399999999992"/>
    <n v="27085.759999999998"/>
    <n v="36645.439999999995"/>
    <x v="1"/>
  </r>
  <r>
    <n v="331"/>
    <s v="Sales Associate"/>
    <s v="Apparel"/>
    <d v="2020-06-01T00:00:00"/>
    <d v="2019-07-01T00:00:00"/>
    <n v="28883.072878259634"/>
    <n v="1668.48"/>
    <n v="17.311009348784303"/>
    <s v="Active"/>
    <s v="FT"/>
    <s v="N/A"/>
    <s v="Nashville"/>
    <s v="Davidson"/>
    <s v="TN"/>
    <x v="0"/>
    <n v="15.32"/>
    <n v="31865.599999999999"/>
    <n v="1.9910093487843028"/>
    <n v="-2982.5271217403642"/>
    <x v="1"/>
    <n v="4779.8399999999992"/>
    <n v="27085.759999999998"/>
    <n v="36645.439999999995"/>
    <x v="1"/>
  </r>
  <r>
    <n v="332"/>
    <s v="Sales Associate"/>
    <s v="Apparel"/>
    <d v="2020-06-01T00:00:00"/>
    <d v="2019-07-01T00:00:00"/>
    <n v="27980.476850814019"/>
    <n v="1616.34"/>
    <n v="17.311009348784303"/>
    <s v="Active"/>
    <s v="FT"/>
    <s v="N/A"/>
    <s v="Nashville"/>
    <s v="Davidson"/>
    <s v="TN"/>
    <x v="0"/>
    <n v="15.32"/>
    <n v="31865.599999999999"/>
    <n v="1.9910093487843028"/>
    <n v="-3885.1231491859799"/>
    <x v="1"/>
    <n v="4779.8399999999992"/>
    <n v="27085.759999999998"/>
    <n v="36645.439999999995"/>
    <x v="1"/>
  </r>
  <r>
    <n v="333"/>
    <s v="Sales Associate"/>
    <s v="Apparel"/>
    <d v="2020-07-17T00:00:00"/>
    <d v="2019-07-01T00:00:00"/>
    <n v="36103.841097824537"/>
    <n v="2085.6"/>
    <n v="17.311009348784303"/>
    <s v="Active"/>
    <s v="FT"/>
    <s v="N/A"/>
    <s v="Nashville"/>
    <s v="Davidson"/>
    <s v="TN"/>
    <x v="0"/>
    <n v="15.32"/>
    <n v="31865.599999999999"/>
    <n v="1.9910093487843028"/>
    <n v="4238.2410978245389"/>
    <x v="0"/>
    <n v="4779.8399999999992"/>
    <n v="27085.759999999998"/>
    <n v="36645.439999999995"/>
    <x v="1"/>
  </r>
  <r>
    <n v="334"/>
    <s v="Sales Associate"/>
    <s v="Apparel"/>
    <d v="2020-07-19T00:00:00"/>
    <d v="2019-07-01T00:00:00"/>
    <n v="36103.841097824537"/>
    <n v="2085.6"/>
    <n v="17.311009348784303"/>
    <s v="Active"/>
    <s v="FT"/>
    <s v="N/A"/>
    <s v="Nashville"/>
    <s v="Davidson"/>
    <s v="TN"/>
    <x v="0"/>
    <n v="15.32"/>
    <n v="31865.599999999999"/>
    <n v="1.9910093487843028"/>
    <n v="4238.2410978245389"/>
    <x v="0"/>
    <n v="4779.8399999999992"/>
    <n v="27085.759999999998"/>
    <n v="36645.439999999995"/>
    <x v="1"/>
  </r>
  <r>
    <n v="335"/>
    <s v="Sales Associate"/>
    <s v="Apparel"/>
    <d v="2020-07-20T00:00:00"/>
    <d v="2019-07-01T00:00:00"/>
    <n v="36103.841097824537"/>
    <n v="2085.6"/>
    <n v="17.311009348784303"/>
    <s v="Active"/>
    <s v="FT"/>
    <s v="N/A"/>
    <s v="Nashville"/>
    <s v="Davidson"/>
    <s v="TN"/>
    <x v="0"/>
    <n v="15.32"/>
    <n v="31865.599999999999"/>
    <n v="1.9910093487843028"/>
    <n v="4238.2410978245389"/>
    <x v="0"/>
    <n v="4779.8399999999992"/>
    <n v="27085.759999999998"/>
    <n v="36645.439999999995"/>
    <x v="1"/>
  </r>
  <r>
    <n v="336"/>
    <s v="Sales Associate"/>
    <s v="Apparel"/>
    <d v="2020-07-11T00:00:00"/>
    <d v="2019-07-01T00:00:00"/>
    <n v="34298.649042933313"/>
    <n v="1981.32"/>
    <n v="17.311009348784303"/>
    <s v="Active"/>
    <s v="FT"/>
    <s v="N/A"/>
    <s v="Nashville"/>
    <s v="Davidson"/>
    <s v="TN"/>
    <x v="0"/>
    <n v="15.32"/>
    <n v="31865.599999999999"/>
    <n v="1.9910093487843028"/>
    <n v="2433.0490429333149"/>
    <x v="0"/>
    <n v="4779.8399999999992"/>
    <n v="27085.759999999998"/>
    <n v="36645.439999999995"/>
    <x v="1"/>
  </r>
  <r>
    <n v="337"/>
    <s v="Sales Associate"/>
    <s v="Apparel"/>
    <d v="2020-07-02T00:00:00"/>
    <d v="2019-07-01T00:00:00"/>
    <n v="32493.456988042086"/>
    <n v="1877.04"/>
    <n v="17.311009348784303"/>
    <s v="Active"/>
    <s v="FT"/>
    <s v="N/A"/>
    <s v="Nashville"/>
    <s v="Davidson"/>
    <s v="TN"/>
    <x v="0"/>
    <n v="15.32"/>
    <n v="31865.599999999999"/>
    <n v="1.9910093487843028"/>
    <n v="627.85698804208732"/>
    <x v="0"/>
    <n v="4779.8399999999992"/>
    <n v="27085.759999999998"/>
    <n v="36645.439999999995"/>
    <x v="1"/>
  </r>
  <r>
    <n v="338"/>
    <s v="Sales Associate"/>
    <s v="Apparel"/>
    <d v="2020-07-07T00:00:00"/>
    <d v="2019-07-01T00:00:00"/>
    <n v="32493.456988042086"/>
    <n v="1877.04"/>
    <n v="17.311009348784303"/>
    <s v="Active"/>
    <s v="FT"/>
    <s v="N/A"/>
    <s v="Nashville"/>
    <s v="Davidson"/>
    <s v="TN"/>
    <x v="0"/>
    <n v="15.32"/>
    <n v="31865.599999999999"/>
    <n v="1.9910093487843028"/>
    <n v="627.85698804208732"/>
    <x v="0"/>
    <n v="4779.8399999999992"/>
    <n v="27085.759999999998"/>
    <n v="36645.439999999995"/>
    <x v="1"/>
  </r>
  <r>
    <n v="339"/>
    <s v="Sales Associate"/>
    <s v="Apparel"/>
    <d v="2020-07-05T00:00:00"/>
    <d v="2019-07-01T00:00:00"/>
    <n v="31590.860960596478"/>
    <n v="1824.9"/>
    <n v="17.311009348784303"/>
    <s v="Active"/>
    <s v="FT"/>
    <s v="N/A"/>
    <s v="Nashville"/>
    <s v="Davidson"/>
    <s v="TN"/>
    <x v="0"/>
    <n v="15.32"/>
    <n v="31865.599999999999"/>
    <n v="1.9910093487843028"/>
    <n v="-274.73903940352102"/>
    <x v="1"/>
    <n v="4779.8399999999992"/>
    <n v="27085.759999999998"/>
    <n v="36645.439999999995"/>
    <x v="1"/>
  </r>
  <r>
    <n v="340"/>
    <s v="Sales Associate"/>
    <s v="Apparel"/>
    <d v="2020-07-07T00:00:00"/>
    <d v="2019-07-01T00:00:00"/>
    <n v="31590.860960596478"/>
    <n v="1824.9"/>
    <n v="17.311009348784303"/>
    <s v="Active"/>
    <s v="FT"/>
    <s v="N/A"/>
    <s v="Nashville"/>
    <s v="Davidson"/>
    <s v="TN"/>
    <x v="0"/>
    <n v="15.32"/>
    <n v="31865.599999999999"/>
    <n v="1.9910093487843028"/>
    <n v="-274.73903940352102"/>
    <x v="1"/>
    <n v="4779.8399999999992"/>
    <n v="27085.759999999998"/>
    <n v="36645.439999999995"/>
    <x v="1"/>
  </r>
  <r>
    <n v="341"/>
    <s v="Sales Associate"/>
    <s v="Apparel"/>
    <d v="2020-07-10T00:00:00"/>
    <d v="2019-07-01T00:00:00"/>
    <n v="31590.860960596478"/>
    <n v="1824.9"/>
    <n v="17.311009348784303"/>
    <s v="Active"/>
    <s v="FT"/>
    <s v="N/A"/>
    <s v="Nashville"/>
    <s v="Davidson"/>
    <s v="TN"/>
    <x v="0"/>
    <n v="15.32"/>
    <n v="31865.599999999999"/>
    <n v="1.9910093487843028"/>
    <n v="-274.73903940352102"/>
    <x v="1"/>
    <n v="4779.8399999999992"/>
    <n v="27085.759999999998"/>
    <n v="36645.439999999995"/>
    <x v="1"/>
  </r>
  <r>
    <n v="342"/>
    <s v="Sales Associate"/>
    <s v="Apparel"/>
    <d v="2020-07-04T00:00:00"/>
    <d v="2019-07-01T00:00:00"/>
    <n v="30688.264933150862"/>
    <n v="1772.76"/>
    <n v="17.311009348784303"/>
    <s v="Active"/>
    <s v="FT"/>
    <s v="N/A"/>
    <s v="Nashville"/>
    <s v="Davidson"/>
    <s v="TN"/>
    <x v="0"/>
    <n v="15.32"/>
    <n v="31865.599999999999"/>
    <n v="1.9910093487843028"/>
    <n v="-1177.3350668491366"/>
    <x v="1"/>
    <n v="4779.8399999999992"/>
    <n v="27085.759999999998"/>
    <n v="36645.439999999995"/>
    <x v="1"/>
  </r>
  <r>
    <n v="343"/>
    <s v="Sales Associate"/>
    <s v="Apparel"/>
    <d v="2020-07-09T00:00:00"/>
    <d v="2019-07-01T00:00:00"/>
    <n v="30688.264933150862"/>
    <n v="1772.76"/>
    <n v="17.311009348784303"/>
    <s v="Active"/>
    <s v="FT"/>
    <s v="N/A"/>
    <s v="Nashville"/>
    <s v="Davidson"/>
    <s v="TN"/>
    <x v="0"/>
    <n v="15.32"/>
    <n v="31865.599999999999"/>
    <n v="1.9910093487843028"/>
    <n v="-1177.3350668491366"/>
    <x v="1"/>
    <n v="4779.8399999999992"/>
    <n v="27085.759999999998"/>
    <n v="36645.439999999995"/>
    <x v="1"/>
  </r>
  <r>
    <n v="344"/>
    <s v="Sales Associate"/>
    <s v="Apparel"/>
    <d v="2020-07-18T00:00:00"/>
    <d v="2019-07-01T00:00:00"/>
    <n v="29785.66890570525"/>
    <n v="1720.6200000000001"/>
    <n v="17.311009348784303"/>
    <s v="Active"/>
    <s v="FT"/>
    <s v="N/A"/>
    <s v="Nashville"/>
    <s v="Davidson"/>
    <s v="TN"/>
    <x v="0"/>
    <n v="15.32"/>
    <n v="31865.599999999999"/>
    <n v="1.9910093487843028"/>
    <n v="-2079.9310942947486"/>
    <x v="1"/>
    <n v="4779.8399999999992"/>
    <n v="27085.759999999998"/>
    <n v="36645.439999999995"/>
    <x v="1"/>
  </r>
  <r>
    <n v="345"/>
    <s v="Sales Associate"/>
    <s v="Apparel"/>
    <d v="2020-07-08T00:00:00"/>
    <d v="2019-07-01T00:00:00"/>
    <n v="28883.072878259634"/>
    <n v="1668.48"/>
    <n v="17.311009348784303"/>
    <s v="Active"/>
    <s v="FT"/>
    <s v="N/A"/>
    <s v="Nashville"/>
    <s v="Davidson"/>
    <s v="TN"/>
    <x v="0"/>
    <n v="15.32"/>
    <n v="31865.599999999999"/>
    <n v="1.9910093487843028"/>
    <n v="-2982.5271217403642"/>
    <x v="1"/>
    <n v="4779.8399999999992"/>
    <n v="27085.759999999998"/>
    <n v="36645.439999999995"/>
    <x v="1"/>
  </r>
  <r>
    <n v="346"/>
    <s v="Sales Associate"/>
    <s v="Apparel"/>
    <d v="2020-07-21T00:00:00"/>
    <d v="2019-07-01T00:00:00"/>
    <n v="28883.072878259634"/>
    <n v="1668.48"/>
    <n v="17.311009348784303"/>
    <s v="Active"/>
    <s v="FT"/>
    <s v="N/A"/>
    <s v="Nashville"/>
    <s v="Davidson"/>
    <s v="TN"/>
    <x v="0"/>
    <n v="15.32"/>
    <n v="31865.599999999999"/>
    <n v="1.9910093487843028"/>
    <n v="-2982.5271217403642"/>
    <x v="1"/>
    <n v="4779.8399999999992"/>
    <n v="27085.759999999998"/>
    <n v="36645.439999999995"/>
    <x v="1"/>
  </r>
  <r>
    <n v="347"/>
    <s v="Senior Sales Associate"/>
    <s v="Apparel"/>
    <d v="2020-01-01T00:00:00"/>
    <d v="2019-07-01T00:00:00"/>
    <n v="36103.841097824537"/>
    <n v="2085.6"/>
    <n v="17.311009348784303"/>
    <s v="Active"/>
    <s v="FT"/>
    <s v="N/A"/>
    <s v="Nashville"/>
    <s v="Davidson"/>
    <s v="TN"/>
    <x v="0"/>
    <n v="15.32"/>
    <n v="31865.599999999999"/>
    <n v="1.9910093487843028"/>
    <n v="4238.2410978245389"/>
    <x v="0"/>
    <n v="4779.8399999999992"/>
    <n v="27085.759999999998"/>
    <n v="36645.439999999995"/>
    <x v="1"/>
  </r>
  <r>
    <n v="348"/>
    <s v="Senior Sales Associate"/>
    <s v="Apparel"/>
    <d v="2014-01-01T00:00:00"/>
    <d v="2019-07-01T00:00:00"/>
    <n v="36103.841097824537"/>
    <n v="2085.6"/>
    <n v="17.311009348784303"/>
    <s v="Active"/>
    <s v="FT"/>
    <s v="N/A"/>
    <s v="Nashville"/>
    <s v="Davidson"/>
    <s v="TN"/>
    <x v="0"/>
    <n v="15.32"/>
    <n v="31865.599999999999"/>
    <n v="1.9910093487843028"/>
    <n v="4238.2410978245389"/>
    <x v="0"/>
    <n v="4779.8399999999992"/>
    <n v="27085.759999999998"/>
    <n v="36645.439999999995"/>
    <x v="1"/>
  </r>
  <r>
    <n v="349"/>
    <s v="Sales Associate"/>
    <s v="Apparel"/>
    <d v="2020-07-16T00:00:00"/>
    <d v="2019-07-01T00:00:00"/>
    <n v="36115.006357880338"/>
    <n v="2085.6"/>
    <n v="17.316362849002847"/>
    <s v="Active"/>
    <s v="FT"/>
    <s v="N/A"/>
    <s v="Nashville"/>
    <s v="Davidson"/>
    <s v="TN"/>
    <x v="0"/>
    <n v="15.32"/>
    <n v="31865.599999999999"/>
    <n v="1.9963628490028462"/>
    <n v="4249.4063578803398"/>
    <x v="0"/>
    <n v="4779.8399999999992"/>
    <n v="27085.759999999998"/>
    <n v="36645.439999999995"/>
    <x v="1"/>
  </r>
  <r>
    <n v="350"/>
    <s v="Sales Associate"/>
    <s v="Apparel"/>
    <d v="2020-07-22T00:00:00"/>
    <d v="2019-07-01T00:00:00"/>
    <n v="36145.255445145514"/>
    <n v="2085.6"/>
    <n v="17.330866630775564"/>
    <s v="Active"/>
    <s v="FT"/>
    <s v="N/A"/>
    <s v="Nashville"/>
    <s v="Davidson"/>
    <s v="TN"/>
    <x v="0"/>
    <n v="15.32"/>
    <n v="31865.599999999999"/>
    <n v="2.0108666307755634"/>
    <n v="4279.6554451455158"/>
    <x v="0"/>
    <n v="4779.8399999999992"/>
    <n v="27085.759999999998"/>
    <n v="36645.439999999995"/>
    <x v="1"/>
  </r>
  <r>
    <n v="351"/>
    <s v="Sales Associate"/>
    <s v="Apparel"/>
    <d v="2020-07-06T00:00:00"/>
    <d v="2019-07-01T00:00:00"/>
    <n v="36155.516960688707"/>
    <n v="2085.6"/>
    <n v="17.335786805086645"/>
    <s v="Active"/>
    <s v="FT"/>
    <s v="N/A"/>
    <s v="Nashville"/>
    <s v="Davidson"/>
    <s v="TN"/>
    <x v="0"/>
    <n v="15.32"/>
    <n v="31865.599999999999"/>
    <n v="2.0157868050866448"/>
    <n v="4289.9169606887081"/>
    <x v="0"/>
    <n v="4779.8399999999992"/>
    <n v="27085.759999999998"/>
    <n v="36645.439999999995"/>
    <x v="1"/>
  </r>
  <r>
    <n v="352"/>
    <s v="Sales Associate"/>
    <s v="Apparel"/>
    <d v="2020-07-12T00:00:00"/>
    <d v="2019-07-01T00:00:00"/>
    <n v="36200.852292141426"/>
    <n v="2085.6"/>
    <n v="17.357524113991861"/>
    <s v="Active"/>
    <s v="FT"/>
    <s v="N/A"/>
    <s v="Nashville"/>
    <s v="Davidson"/>
    <s v="TN"/>
    <x v="0"/>
    <n v="15.32"/>
    <n v="31865.599999999999"/>
    <n v="2.0375241139918607"/>
    <n v="4335.2522921414275"/>
    <x v="0"/>
    <n v="4779.8399999999992"/>
    <n v="27085.759999999998"/>
    <n v="36645.439999999995"/>
    <x v="1"/>
  </r>
  <r>
    <n v="353"/>
    <s v="Sales Associate"/>
    <s v="Apparel"/>
    <d v="2020-07-13T00:00:00"/>
    <d v="2019-07-01T00:00:00"/>
    <n v="36255.462531425197"/>
    <n v="2085.6"/>
    <n v="17.383708540192366"/>
    <s v="Active"/>
    <s v="FT"/>
    <s v="N/A"/>
    <s v="Nashville"/>
    <s v="Davidson"/>
    <s v="TN"/>
    <x v="0"/>
    <n v="15.32"/>
    <n v="31865.599999999999"/>
    <n v="2.0637085401923656"/>
    <n v="4389.8625314251985"/>
    <x v="0"/>
    <n v="4779.8399999999992"/>
    <n v="27085.759999999998"/>
    <n v="36645.439999999995"/>
    <x v="1"/>
  </r>
  <r>
    <n v="354"/>
    <s v="Sales Associate"/>
    <s v="Apparel"/>
    <d v="2020-07-14T00:00:00"/>
    <d v="2019-07-01T00:00:00"/>
    <n v="36265.013242303132"/>
    <n v="2085.6"/>
    <n v="17.388287899071315"/>
    <s v="Active"/>
    <s v="FT"/>
    <s v="N/A"/>
    <s v="Nashville"/>
    <s v="Davidson"/>
    <s v="TN"/>
    <x v="0"/>
    <n v="15.32"/>
    <n v="31865.599999999999"/>
    <n v="2.0682878990713149"/>
    <n v="4399.4132423031333"/>
    <x v="0"/>
    <n v="4779.8399999999992"/>
    <n v="27085.759999999998"/>
    <n v="36645.439999999995"/>
    <x v="1"/>
  </r>
  <r>
    <n v="355"/>
    <s v="Sales Associate"/>
    <s v="Apparel"/>
    <d v="2020-07-15T00:00:00"/>
    <d v="2019-07-01T00:00:00"/>
    <n v="27204.977269229475"/>
    <n v="1564.2"/>
    <n v="17.392262670521337"/>
    <s v="Active"/>
    <s v="FT"/>
    <s v="N/A"/>
    <s v="Nashville"/>
    <s v="Davidson"/>
    <s v="TN"/>
    <x v="0"/>
    <n v="15.32"/>
    <n v="31865.599999999999"/>
    <n v="2.0722626705213365"/>
    <n v="-4660.622730770523"/>
    <x v="1"/>
    <n v="4779.8399999999992"/>
    <n v="27085.759999999998"/>
    <n v="36645.439999999995"/>
    <x v="1"/>
  </r>
  <r>
    <n v="356"/>
    <s v="Sales Associate"/>
    <s v="Apparel"/>
    <d v="2015-01-01T00:00:00"/>
    <d v="2019-07-01T00:00:00"/>
    <n v="36292.216605384281"/>
    <n v="2085.6"/>
    <n v="17.401331322106003"/>
    <s v="Active"/>
    <s v="FT"/>
    <s v="N/A"/>
    <s v="Nashville"/>
    <s v="Davidson"/>
    <s v="TN"/>
    <x v="0"/>
    <n v="15.32"/>
    <n v="31865.599999999999"/>
    <n v="2.0813313221060028"/>
    <n v="4426.6166053842826"/>
    <x v="0"/>
    <n v="4779.8399999999992"/>
    <n v="27085.759999999998"/>
    <n v="36645.439999999995"/>
    <x v="1"/>
  </r>
  <r>
    <n v="357"/>
    <s v="Sales Associate"/>
    <s v="Apparel"/>
    <d v="2018-01-01T00:00:00"/>
    <d v="2019-07-01T00:00:00"/>
    <n v="36310.879636368998"/>
    <n v="2085.6"/>
    <n v="17.410279840990121"/>
    <s v="Active"/>
    <s v="FT"/>
    <s v="N/A"/>
    <s v="Nashville"/>
    <s v="Davidson"/>
    <s v="TN"/>
    <x v="0"/>
    <n v="15.32"/>
    <n v="31865.599999999999"/>
    <n v="2.0902798409901209"/>
    <n v="4445.2796363689995"/>
    <x v="0"/>
    <n v="4779.8399999999992"/>
    <n v="27085.759999999998"/>
    <n v="36645.439999999995"/>
    <x v="1"/>
  </r>
  <r>
    <n v="358"/>
    <s v="Sales Associate"/>
    <s v="Apparel"/>
    <d v="2015-01-01T00:00:00"/>
    <d v="2019-07-01T00:00:00"/>
    <n v="36324.400330919081"/>
    <n v="2085.6"/>
    <n v="17.416762721000712"/>
    <s v="Active"/>
    <s v="FT"/>
    <s v="N/A"/>
    <s v="Nashville"/>
    <s v="Davidson"/>
    <s v="TN"/>
    <x v="0"/>
    <n v="15.32"/>
    <n v="31865.599999999999"/>
    <n v="2.0967627210007116"/>
    <n v="4458.8003309190826"/>
    <x v="0"/>
    <n v="4779.8399999999992"/>
    <n v="27085.759999999998"/>
    <n v="36645.439999999995"/>
    <x v="1"/>
  </r>
  <r>
    <n v="359"/>
    <s v="Sales Associate"/>
    <s v="Apparel"/>
    <d v="2018-01-01T00:00:00"/>
    <d v="2019-07-01T00:00:00"/>
    <n v="36335.487045818641"/>
    <n v="2085.6"/>
    <n v="17.422078560519104"/>
    <s v="Active"/>
    <s v="FT"/>
    <s v="N/A"/>
    <s v="Nashville"/>
    <s v="Davidson"/>
    <s v="TN"/>
    <x v="0"/>
    <n v="15.32"/>
    <n v="31865.599999999999"/>
    <n v="2.1020785605191037"/>
    <n v="4469.8870458186429"/>
    <x v="0"/>
    <n v="4779.8399999999992"/>
    <n v="27085.759999999998"/>
    <n v="36645.439999999995"/>
    <x v="1"/>
  </r>
  <r>
    <n v="360"/>
    <s v="Sales Associate"/>
    <s v="Apparel"/>
    <d v="2015-01-01T00:00:00"/>
    <d v="2019-07-01T00:00:00"/>
    <n v="36343.166535195152"/>
    <n v="2085.6"/>
    <n v="17.42576070924202"/>
    <s v="Active"/>
    <s v="FT"/>
    <s v="N/A"/>
    <s v="Nashville"/>
    <s v="Davidson"/>
    <s v="TN"/>
    <x v="0"/>
    <n v="15.32"/>
    <n v="31865.599999999999"/>
    <n v="2.1057607092420199"/>
    <n v="4477.5665351951538"/>
    <x v="0"/>
    <n v="4779.8399999999992"/>
    <n v="27085.759999999998"/>
    <n v="36645.439999999995"/>
    <x v="1"/>
  </r>
  <r>
    <n v="361"/>
    <s v="Sales Associate"/>
    <s v="Apparel"/>
    <d v="2018-01-01T00:00:00"/>
    <d v="2019-07-01T00:00:00"/>
    <n v="36362.317293328611"/>
    <n v="2085.6"/>
    <n v="17.434943082723731"/>
    <s v="Active"/>
    <s v="FT"/>
    <s v="N/A"/>
    <s v="Nashville"/>
    <s v="Davidson"/>
    <s v="TN"/>
    <x v="0"/>
    <n v="15.32"/>
    <n v="31865.599999999999"/>
    <n v="2.1149430827237303"/>
    <n v="4496.7172933286129"/>
    <x v="0"/>
    <n v="4779.8399999999992"/>
    <n v="27085.759999999998"/>
    <n v="36645.439999999995"/>
    <x v="1"/>
  </r>
  <r>
    <n v="362"/>
    <s v="Sales Associate"/>
    <s v="Apparel"/>
    <d v="2015-01-01T00:00:00"/>
    <d v="2019-07-01T00:00:00"/>
    <n v="36404.51946181884"/>
    <n v="2085.6"/>
    <n v="17.455178107891658"/>
    <s v="Active"/>
    <s v="FT"/>
    <s v="N/A"/>
    <s v="Nashville"/>
    <s v="Davidson"/>
    <s v="TN"/>
    <x v="0"/>
    <n v="15.32"/>
    <n v="31865.599999999999"/>
    <n v="2.1351781078916581"/>
    <n v="4538.9194618188412"/>
    <x v="0"/>
    <n v="4779.8399999999992"/>
    <n v="27085.759999999998"/>
    <n v="36645.439999999995"/>
    <x v="1"/>
  </r>
  <r>
    <n v="363"/>
    <s v="Sales Associate"/>
    <s v="Apparel"/>
    <d v="2020-07-01T00:00:00"/>
    <d v="2019-07-01T00:00:00"/>
    <n v="33677.972432056376"/>
    <n v="1929.18"/>
    <n v="17.457143673507073"/>
    <s v="Active"/>
    <s v="FT"/>
    <s v="N/A"/>
    <s v="Nashville"/>
    <s v="Davidson"/>
    <s v="TN"/>
    <x v="0"/>
    <n v="15.32"/>
    <n v="31865.599999999999"/>
    <n v="2.1371436735070724"/>
    <n v="1812.3724320563779"/>
    <x v="0"/>
    <n v="4779.8399999999992"/>
    <n v="27085.759999999998"/>
    <n v="36645.439999999995"/>
    <x v="1"/>
  </r>
  <r>
    <n v="364"/>
    <s v="Sales Associate"/>
    <s v="Apparel"/>
    <d v="2020-07-01T00:00:00"/>
    <d v="2019-07-01T00:00:00"/>
    <n v="33682.422697333306"/>
    <n v="1929.18"/>
    <n v="17.45945049053655"/>
    <s v="Active"/>
    <s v="FT"/>
    <s v="N/A"/>
    <s v="Nashville"/>
    <s v="Davidson"/>
    <s v="TN"/>
    <x v="0"/>
    <n v="15.32"/>
    <n v="31865.599999999999"/>
    <n v="2.1394504905365501"/>
    <n v="1816.8226973333076"/>
    <x v="0"/>
    <n v="4779.8399999999992"/>
    <n v="27085.759999999998"/>
    <n v="36645.439999999995"/>
    <x v="1"/>
  </r>
  <r>
    <n v="365"/>
    <s v="Sales Associate"/>
    <s v="Apparel"/>
    <d v="2020-07-01T00:00:00"/>
    <d v="2019-07-01T00:00:00"/>
    <n v="33687.444432974669"/>
    <n v="1929.18"/>
    <n v="17.462053532057489"/>
    <s v="Active"/>
    <s v="FT"/>
    <s v="N/A"/>
    <s v="Nashville"/>
    <s v="Davidson"/>
    <s v="TN"/>
    <x v="0"/>
    <n v="15.32"/>
    <n v="31865.599999999999"/>
    <n v="2.1420535320574885"/>
    <n v="1821.8444329746708"/>
    <x v="0"/>
    <n v="4779.8399999999992"/>
    <n v="27085.759999999998"/>
    <n v="36645.439999999995"/>
    <x v="1"/>
  </r>
  <r>
    <n v="366"/>
    <s v="Sales Associate"/>
    <s v="Apparel"/>
    <d v="2020-07-01T00:00:00"/>
    <d v="2019-07-01T00:00:00"/>
    <n v="33724.287871969784"/>
    <n v="1929.18"/>
    <n v="17.481151510989012"/>
    <s v="Active"/>
    <s v="FT"/>
    <s v="N/A"/>
    <s v="Nashville"/>
    <s v="Davidson"/>
    <s v="TN"/>
    <x v="0"/>
    <n v="15.32"/>
    <n v="31865.599999999999"/>
    <n v="2.1611515109890114"/>
    <n v="1858.6878719697852"/>
    <x v="0"/>
    <n v="4779.8399999999992"/>
    <n v="27085.759999999998"/>
    <n v="36645.439999999995"/>
    <x v="1"/>
  </r>
  <r>
    <n v="367"/>
    <s v="Sales Associate"/>
    <s v="Apparel"/>
    <d v="2020-06-01T00:00:00"/>
    <d v="2019-07-01T00:00:00"/>
    <n v="36528.474383867513"/>
    <n v="2085.6"/>
    <n v="17.514611806610816"/>
    <s v="Active"/>
    <s v="FT"/>
    <s v="N/A"/>
    <s v="Nashville"/>
    <s v="Davidson"/>
    <s v="TN"/>
    <x v="0"/>
    <n v="15.32"/>
    <n v="31865.599999999999"/>
    <n v="2.1946118066108156"/>
    <n v="4662.8743838675146"/>
    <x v="0"/>
    <n v="4779.8399999999992"/>
    <n v="27085.759999999998"/>
    <n v="36645.439999999995"/>
    <x v="1"/>
  </r>
  <r>
    <n v="368"/>
    <s v="Sales Associate"/>
    <s v="Apparel"/>
    <d v="2020-06-01T00:00:00"/>
    <d v="2019-07-01T00:00:00"/>
    <n v="36546.201504573117"/>
    <n v="2085.6"/>
    <n v="17.52311157679954"/>
    <s v="Active"/>
    <s v="FT"/>
    <s v="N/A"/>
    <s v="Nashville"/>
    <s v="Davidson"/>
    <s v="TN"/>
    <x v="0"/>
    <n v="15.32"/>
    <n v="31865.599999999999"/>
    <n v="2.2031115767995395"/>
    <n v="4680.6015045731183"/>
    <x v="0"/>
    <n v="4779.8399999999992"/>
    <n v="27085.759999999998"/>
    <n v="36645.439999999995"/>
    <x v="1"/>
  </r>
  <r>
    <n v="369"/>
    <s v="Sales Associate"/>
    <s v="Apparel"/>
    <d v="2020-06-01T00:00:00"/>
    <d v="2019-07-01T00:00:00"/>
    <n v="36565.907759290836"/>
    <n v="2085.6"/>
    <n v="17.532560298854449"/>
    <s v="Active"/>
    <s v="FT"/>
    <s v="N/A"/>
    <s v="Nashville"/>
    <s v="Davidson"/>
    <s v="TN"/>
    <x v="0"/>
    <n v="15.32"/>
    <n v="31865.599999999999"/>
    <n v="2.2125602988544486"/>
    <n v="4700.3077592908376"/>
    <x v="0"/>
    <n v="4779.8399999999992"/>
    <n v="27085.759999999998"/>
    <n v="36645.439999999995"/>
    <x v="1"/>
  </r>
  <r>
    <n v="370"/>
    <s v="Sales Associate"/>
    <s v="Apparel"/>
    <d v="2020-06-01T00:00:00"/>
    <d v="2019-07-01T00:00:00"/>
    <n v="36572.496773695711"/>
    <n v="2085.6"/>
    <n v="17.535719588461696"/>
    <s v="Active"/>
    <s v="FT"/>
    <s v="N/A"/>
    <s v="Nashville"/>
    <s v="Davidson"/>
    <s v="TN"/>
    <x v="0"/>
    <n v="15.32"/>
    <n v="31865.599999999999"/>
    <n v="2.2157195884616954"/>
    <n v="4706.8967736957129"/>
    <x v="0"/>
    <n v="4779.8399999999992"/>
    <n v="27085.759999999998"/>
    <n v="36645.439999999995"/>
    <x v="1"/>
  </r>
  <r>
    <n v="371"/>
    <s v="Sales Associate"/>
    <s v="Apparel"/>
    <d v="2020-06-01T00:00:00"/>
    <d v="2019-07-01T00:00:00"/>
    <n v="34882.290134542156"/>
    <n v="1981.32"/>
    <n v="17.60558119563834"/>
    <s v="Active"/>
    <s v="FT"/>
    <s v="N/A"/>
    <s v="Nashville"/>
    <s v="Davidson"/>
    <s v="TN"/>
    <x v="0"/>
    <n v="15.32"/>
    <n v="31865.599999999999"/>
    <n v="2.2855811956383398"/>
    <n v="3016.6901345421575"/>
    <x v="0"/>
    <n v="4779.8399999999992"/>
    <n v="27085.759999999998"/>
    <n v="36645.439999999995"/>
    <x v="1"/>
  </r>
  <r>
    <n v="372"/>
    <s v="Sales Associate"/>
    <s v="Apparel"/>
    <d v="2020-06-01T00:00:00"/>
    <d v="2019-07-01T00:00:00"/>
    <n v="33981.227808832002"/>
    <n v="1929.18"/>
    <n v="17.614337598789124"/>
    <s v="Active"/>
    <s v="FT"/>
    <s v="N/A"/>
    <s v="Nashville"/>
    <s v="Davidson"/>
    <s v="TN"/>
    <x v="0"/>
    <n v="15.32"/>
    <n v="31865.599999999999"/>
    <n v="2.2943375987891237"/>
    <n v="2115.6278088320032"/>
    <x v="0"/>
    <n v="4779.8399999999992"/>
    <n v="27085.759999999998"/>
    <n v="36645.439999999995"/>
    <x v="1"/>
  </r>
  <r>
    <n v="373"/>
    <s v="Sales Associate"/>
    <s v="Apparel"/>
    <d v="2020-06-01T00:00:00"/>
    <d v="2019-07-01T00:00:00"/>
    <n v="33100.368465934822"/>
    <n v="1877.04"/>
    <n v="17.634343682571934"/>
    <s v="Active"/>
    <s v="FT"/>
    <s v="N/A"/>
    <s v="Nashville"/>
    <s v="Davidson"/>
    <s v="TN"/>
    <x v="0"/>
    <n v="15.32"/>
    <n v="31865.599999999999"/>
    <n v="2.3143436825719341"/>
    <n v="1234.7684659348233"/>
    <x v="0"/>
    <n v="4779.8399999999992"/>
    <n v="27085.759999999998"/>
    <n v="36645.439999999995"/>
    <x v="1"/>
  </r>
  <r>
    <n v="374"/>
    <s v="Senior Sales Associate"/>
    <s v="Apparel"/>
    <d v="2017-01-01T00:00:00"/>
    <d v="2019-07-01T00:00:00"/>
    <n v="32229.846360396881"/>
    <n v="1824.9"/>
    <n v="17.661157521177532"/>
    <s v="Active"/>
    <s v="FT"/>
    <s v="N/A"/>
    <s v="Nashville"/>
    <s v="Davidson"/>
    <s v="TN"/>
    <x v="0"/>
    <n v="15.32"/>
    <n v="31865.599999999999"/>
    <n v="2.3411575211775322"/>
    <n v="364.24636039688266"/>
    <x v="0"/>
    <n v="4779.8399999999992"/>
    <n v="27085.759999999998"/>
    <n v="36645.439999999995"/>
    <x v="1"/>
  </r>
  <r>
    <n v="375"/>
    <s v="Sales Associate"/>
    <s v="Apparel"/>
    <d v="2020-06-01T00:00:00"/>
    <d v="2019-07-01T00:00:00"/>
    <n v="32230.826167148054"/>
    <n v="1824.9"/>
    <n v="17.661694431008851"/>
    <s v="Active"/>
    <s v="FT"/>
    <s v="N/A"/>
    <s v="Nashville"/>
    <s v="Davidson"/>
    <s v="TN"/>
    <x v="0"/>
    <n v="15.32"/>
    <n v="31865.599999999999"/>
    <n v="2.3416944310088503"/>
    <n v="365.22616714805554"/>
    <x v="0"/>
    <n v="4779.8399999999992"/>
    <n v="27085.759999999998"/>
    <n v="36645.439999999995"/>
    <x v="1"/>
  </r>
  <r>
    <n v="376"/>
    <s v="Sales Associate"/>
    <s v="Apparel"/>
    <d v="2020-06-01T00:00:00"/>
    <d v="2019-07-01T00:00:00"/>
    <n v="30415.014610225466"/>
    <n v="1720.6200000000001"/>
    <n v="17.676776168024006"/>
    <s v="Active"/>
    <s v="FT"/>
    <s v="N/A"/>
    <s v="Nashville"/>
    <s v="Davidson"/>
    <s v="TN"/>
    <x v="0"/>
    <n v="15.32"/>
    <n v="31865.599999999999"/>
    <n v="2.3567761680240054"/>
    <n v="-1450.5853897745328"/>
    <x v="1"/>
    <n v="4779.8399999999992"/>
    <n v="27085.759999999998"/>
    <n v="36645.439999999995"/>
    <x v="1"/>
  </r>
  <r>
    <n v="377"/>
    <s v="Sales Associate"/>
    <s v="Apparel"/>
    <d v="2020-06-01T00:00:00"/>
    <d v="2019-07-01T00:00:00"/>
    <n v="30438.978743897515"/>
    <n v="1720.6200000000001"/>
    <n v="17.690703783460329"/>
    <s v="Active"/>
    <s v="FT"/>
    <s v="N/A"/>
    <s v="Nashville"/>
    <s v="Davidson"/>
    <s v="TN"/>
    <x v="0"/>
    <n v="15.32"/>
    <n v="31865.599999999999"/>
    <n v="2.3707037834603284"/>
    <n v="-1426.621256102484"/>
    <x v="1"/>
    <n v="4779.8399999999992"/>
    <n v="27085.759999999998"/>
    <n v="36645.439999999995"/>
    <x v="1"/>
  </r>
  <r>
    <n v="378"/>
    <s v="Sales Associate"/>
    <s v="Apparel"/>
    <d v="2020-06-01T00:00:00"/>
    <d v="2019-07-01T00:00:00"/>
    <n v="29620.721309089578"/>
    <n v="1668.48"/>
    <n v="17.753117393729369"/>
    <s v="Active"/>
    <s v="FT"/>
    <s v="N/A"/>
    <s v="Nashville"/>
    <s v="Davidson"/>
    <s v="TN"/>
    <x v="0"/>
    <n v="15.32"/>
    <n v="31865.599999999999"/>
    <n v="2.4331173937293684"/>
    <n v="-2244.8786909104201"/>
    <x v="1"/>
    <n v="4779.8399999999992"/>
    <n v="27085.759999999998"/>
    <n v="36645.439999999995"/>
    <x v="1"/>
  </r>
  <r>
    <n v="379"/>
    <s v="Sales Associate"/>
    <s v="Apparel"/>
    <d v="2020-06-01T00:00:00"/>
    <d v="2019-07-01T00:00:00"/>
    <n v="28720.008568534897"/>
    <n v="1616.34"/>
    <n v="17.768544098726071"/>
    <s v="Active"/>
    <s v="FT"/>
    <s v="N/A"/>
    <s v="Nashville"/>
    <s v="Davidson"/>
    <s v="TN"/>
    <x v="0"/>
    <n v="15.32"/>
    <n v="31865.599999999999"/>
    <n v="2.4485440987260709"/>
    <n v="-3145.5914314651018"/>
    <x v="1"/>
    <n v="4779.8399999999992"/>
    <n v="27085.759999999998"/>
    <n v="36645.439999999995"/>
    <x v="1"/>
  </r>
  <r>
    <n v="380"/>
    <s v="Sales Associate"/>
    <s v="Apparel"/>
    <d v="2020-07-17T00:00:00"/>
    <d v="2019-07-01T00:00:00"/>
    <n v="37077.290046367438"/>
    <n v="2085.6"/>
    <n v="17.777757022615766"/>
    <s v="Active"/>
    <s v="FT"/>
    <s v="N/A"/>
    <s v="Nashville"/>
    <s v="Davidson"/>
    <s v="TN"/>
    <x v="0"/>
    <n v="15.32"/>
    <n v="31865.599999999999"/>
    <n v="2.4577570226157661"/>
    <n v="5211.6900463674392"/>
    <x v="0"/>
    <n v="4779.8399999999992"/>
    <n v="27085.759999999998"/>
    <n v="36645.439999999995"/>
    <x v="0"/>
  </r>
  <r>
    <n v="381"/>
    <s v="Sales Associate"/>
    <s v="Apparel"/>
    <d v="2020-07-19T00:00:00"/>
    <d v="2019-07-01T00:00:00"/>
    <n v="37080.19279480564"/>
    <n v="2085.6"/>
    <n v="17.779148827582297"/>
    <s v="Active"/>
    <s v="FT"/>
    <s v="N/A"/>
    <s v="Nashville"/>
    <s v="Davidson"/>
    <s v="TN"/>
    <x v="0"/>
    <n v="15.32"/>
    <n v="31865.599999999999"/>
    <n v="2.4591488275822968"/>
    <n v="5214.5927948056415"/>
    <x v="0"/>
    <n v="4779.8399999999992"/>
    <n v="27085.759999999998"/>
    <n v="36645.439999999995"/>
    <x v="0"/>
  </r>
  <r>
    <n v="382"/>
    <s v="Sales Associate"/>
    <s v="Apparel"/>
    <d v="2020-07-20T00:00:00"/>
    <d v="2019-07-01T00:00:00"/>
    <n v="37110.798417883962"/>
    <n v="2085.6"/>
    <n v="17.793823560550422"/>
    <s v="Active"/>
    <s v="FT"/>
    <s v="N/A"/>
    <s v="Nashville"/>
    <s v="Davidson"/>
    <s v="TN"/>
    <x v="0"/>
    <n v="15.32"/>
    <n v="31865.599999999999"/>
    <n v="2.4738235605504215"/>
    <n v="5245.198417883963"/>
    <x v="0"/>
    <n v="4779.8399999999992"/>
    <n v="27085.759999999998"/>
    <n v="36645.439999999995"/>
    <x v="0"/>
  </r>
  <r>
    <n v="383"/>
    <s v="Sales Associate"/>
    <s v="Apparel"/>
    <d v="2020-07-11T00:00:00"/>
    <d v="2019-07-01T00:00:00"/>
    <n v="35398.705196701732"/>
    <n v="1981.32"/>
    <n v="17.866223122313272"/>
    <s v="Active"/>
    <s v="FT"/>
    <s v="N/A"/>
    <s v="Nashville"/>
    <s v="Davidson"/>
    <s v="TN"/>
    <x v="0"/>
    <n v="15.32"/>
    <n v="31865.599999999999"/>
    <n v="2.5462231223132719"/>
    <n v="3533.1051967017338"/>
    <x v="0"/>
    <n v="4779.8399999999992"/>
    <n v="27085.759999999998"/>
    <n v="36645.439999999995"/>
    <x v="1"/>
  </r>
  <r>
    <n v="384"/>
    <s v="Sales Associate"/>
    <s v="Apparel"/>
    <d v="2020-07-02T00:00:00"/>
    <d v="2019-07-01T00:00:00"/>
    <n v="33551.872321000548"/>
    <n v="1877.04"/>
    <n v="17.874884030708216"/>
    <s v="Active"/>
    <s v="FT"/>
    <s v="N/A"/>
    <s v="Nashville"/>
    <s v="Davidson"/>
    <s v="TN"/>
    <x v="0"/>
    <n v="15.32"/>
    <n v="31865.599999999999"/>
    <n v="2.5548840307082159"/>
    <n v="1686.2723210005497"/>
    <x v="0"/>
    <n v="4779.8399999999992"/>
    <n v="27085.759999999998"/>
    <n v="36645.439999999995"/>
    <x v="1"/>
  </r>
  <r>
    <n v="385"/>
    <s v="Sales Associate"/>
    <s v="Apparel"/>
    <d v="2020-07-07T00:00:00"/>
    <d v="2019-07-01T00:00:00"/>
    <n v="33577.912947463374"/>
    <n v="1877.04"/>
    <n v="17.888757270736573"/>
    <s v="Active"/>
    <s v="FT"/>
    <s v="N/A"/>
    <s v="Nashville"/>
    <s v="Davidson"/>
    <s v="TN"/>
    <x v="0"/>
    <n v="15.32"/>
    <n v="31865.599999999999"/>
    <n v="2.5687572707365725"/>
    <n v="1712.3129474633752"/>
    <x v="0"/>
    <n v="4779.8399999999992"/>
    <n v="27085.759999999998"/>
    <n v="36645.439999999995"/>
    <x v="1"/>
  </r>
  <r>
    <n v="386"/>
    <s v="Sales Associate"/>
    <s v="Apparel"/>
    <d v="2020-07-05T00:00:00"/>
    <d v="2019-07-01T00:00:00"/>
    <n v="32646.854946335363"/>
    <n v="1824.9"/>
    <n v="17.889667897602806"/>
    <s v="Active"/>
    <s v="FT"/>
    <s v="N/A"/>
    <s v="Nashville"/>
    <s v="Davidson"/>
    <s v="TN"/>
    <x v="0"/>
    <n v="15.32"/>
    <n v="31865.599999999999"/>
    <n v="2.5696678976028053"/>
    <n v="781.25494633536437"/>
    <x v="0"/>
    <n v="4779.8399999999992"/>
    <n v="27085.759999999998"/>
    <n v="36645.439999999995"/>
    <x v="1"/>
  </r>
  <r>
    <n v="387"/>
    <s v="Sales Associate"/>
    <s v="Apparel"/>
    <d v="2020-07-07T00:00:00"/>
    <d v="2019-07-01T00:00:00"/>
    <n v="32692.342328339619"/>
    <n v="1824.9"/>
    <n v="17.914593856287805"/>
    <s v="Active"/>
    <s v="FT"/>
    <s v="N/A"/>
    <s v="Nashville"/>
    <s v="Davidson"/>
    <s v="TN"/>
    <x v="0"/>
    <n v="15.32"/>
    <n v="31865.599999999999"/>
    <n v="2.5945938562878048"/>
    <n v="826.74232833962014"/>
    <x v="0"/>
    <n v="4779.8399999999992"/>
    <n v="27085.759999999998"/>
    <n v="36645.439999999995"/>
    <x v="1"/>
  </r>
  <r>
    <n v="388"/>
    <s v="Sales Associate"/>
    <s v="Apparel"/>
    <d v="2020-07-10T00:00:00"/>
    <d v="2019-07-01T00:00:00"/>
    <n v="32738.446821611422"/>
    <n v="1824.9"/>
    <n v="17.939857976662513"/>
    <s v="Active"/>
    <s v="FT"/>
    <s v="N/A"/>
    <s v="Nashville"/>
    <s v="Davidson"/>
    <s v="TN"/>
    <x v="0"/>
    <n v="15.32"/>
    <n v="31865.599999999999"/>
    <n v="2.6198579766625123"/>
    <n v="872.84682161142337"/>
    <x v="0"/>
    <n v="4779.8399999999992"/>
    <n v="27085.759999999998"/>
    <n v="36645.439999999995"/>
    <x v="1"/>
  </r>
  <r>
    <n v="389"/>
    <s v="Sales Associate"/>
    <s v="Apparel"/>
    <d v="2020-07-04T00:00:00"/>
    <d v="2019-07-01T00:00:00"/>
    <n v="31841.144888549366"/>
    <n v="1772.76"/>
    <n v="17.961339881624905"/>
    <s v="Active"/>
    <s v="FT"/>
    <s v="N/A"/>
    <s v="Nashville"/>
    <s v="Davidson"/>
    <s v="TN"/>
    <x v="0"/>
    <n v="15.32"/>
    <n v="31865.599999999999"/>
    <n v="2.641339881624905"/>
    <n v="-24.455111450632103"/>
    <x v="1"/>
    <n v="4779.8399999999992"/>
    <n v="27085.759999999998"/>
    <n v="36645.439999999995"/>
    <x v="1"/>
  </r>
  <r>
    <n v="390"/>
    <s v="Sales Associate"/>
    <s v="Apparel"/>
    <d v="2020-07-09T00:00:00"/>
    <d v="2019-07-01T00:00:00"/>
    <n v="31844.096029993179"/>
    <n v="1772.76"/>
    <n v="17.963004597347176"/>
    <s v="Active"/>
    <s v="FT"/>
    <s v="N/A"/>
    <s v="Nashville"/>
    <s v="Davidson"/>
    <s v="TN"/>
    <x v="0"/>
    <n v="15.32"/>
    <n v="31865.599999999999"/>
    <n v="2.6430045973471756"/>
    <n v="-21.503970006819145"/>
    <x v="1"/>
    <n v="4779.8399999999992"/>
    <n v="27085.759999999998"/>
    <n v="36645.439999999995"/>
    <x v="1"/>
  </r>
  <r>
    <n v="391"/>
    <s v="Sales Associate"/>
    <s v="Apparel"/>
    <d v="2020-07-18T00:00:00"/>
    <d v="2019-07-01T00:00:00"/>
    <n v="30925.9695289548"/>
    <n v="1720.6200000000001"/>
    <n v="17.973735937600864"/>
    <s v="Active"/>
    <s v="FT"/>
    <s v="N/A"/>
    <s v="Nashville"/>
    <s v="Davidson"/>
    <s v="TN"/>
    <x v="0"/>
    <n v="15.32"/>
    <n v="31865.599999999999"/>
    <n v="2.6537359376008638"/>
    <n v="-939.63047104519865"/>
    <x v="1"/>
    <n v="4779.8399999999992"/>
    <n v="27085.759999999998"/>
    <n v="36645.439999999995"/>
    <x v="1"/>
  </r>
  <r>
    <n v="392"/>
    <s v="Sales Associate"/>
    <s v="Apparel"/>
    <d v="2020-07-08T00:00:00"/>
    <d v="2019-07-01T00:00:00"/>
    <n v="30037.051498105109"/>
    <n v="1668.48"/>
    <n v="18.002644022166947"/>
    <s v="Active"/>
    <s v="FT"/>
    <s v="N/A"/>
    <s v="Nashville"/>
    <s v="Davidson"/>
    <s v="TN"/>
    <x v="0"/>
    <n v="15.32"/>
    <n v="31865.599999999999"/>
    <n v="2.6826440221669472"/>
    <n v="-1828.5485018948893"/>
    <x v="1"/>
    <n v="4779.8399999999992"/>
    <n v="27085.759999999998"/>
    <n v="36645.439999999995"/>
    <x v="1"/>
  </r>
  <r>
    <n v="393"/>
    <s v="Sales Associate"/>
    <s v="Apparel"/>
    <d v="2020-07-21T00:00:00"/>
    <d v="2019-07-01T00:00:00"/>
    <n v="30057.997459156741"/>
    <n v="1668.48"/>
    <n v="18.015197940135177"/>
    <s v="Active"/>
    <s v="FT"/>
    <s v="N/A"/>
    <s v="Nashville"/>
    <s v="Davidson"/>
    <s v="TN"/>
    <x v="0"/>
    <n v="15.32"/>
    <n v="31865.599999999999"/>
    <n v="2.6951979401351771"/>
    <n v="-1807.6025408432579"/>
    <x v="1"/>
    <n v="4779.8399999999992"/>
    <n v="27085.759999999998"/>
    <n v="36645.439999999995"/>
    <x v="1"/>
  </r>
  <r>
    <n v="394"/>
    <s v="Senior Sales Associate"/>
    <s v="Apparel"/>
    <d v="2020-01-01T00:00:00"/>
    <d v="2019-07-01T00:00:00"/>
    <n v="37638.12292402827"/>
    <n v="2085.6"/>
    <n v="18.046664232848233"/>
    <s v="Active"/>
    <s v="FT"/>
    <s v="N/A"/>
    <s v="Nashville"/>
    <s v="Davidson"/>
    <s v="TN"/>
    <x v="0"/>
    <n v="15.32"/>
    <n v="31865.599999999999"/>
    <n v="2.7266642328482327"/>
    <n v="5772.5229240282715"/>
    <x v="0"/>
    <n v="4779.8399999999992"/>
    <n v="27085.759999999998"/>
    <n v="36645.439999999995"/>
    <x v="0"/>
  </r>
  <r>
    <n v="395"/>
    <s v="Senior Sales Associate"/>
    <s v="Apparel"/>
    <d v="2014-01-01T00:00:00"/>
    <d v="2019-07-01T00:00:00"/>
    <n v="37680.009484939663"/>
    <n v="2085.6"/>
    <n v="18.066747931022086"/>
    <s v="Active"/>
    <s v="FT"/>
    <s v="N/A"/>
    <s v="Nashville"/>
    <s v="Davidson"/>
    <s v="TN"/>
    <x v="0"/>
    <n v="15.32"/>
    <n v="31865.599999999999"/>
    <n v="2.7467479310220853"/>
    <n v="5814.4094849396643"/>
    <x v="0"/>
    <n v="4779.8399999999992"/>
    <n v="27085.759999999998"/>
    <n v="36645.439999999995"/>
    <x v="0"/>
  </r>
  <r>
    <n v="396"/>
    <s v="Sales Associate"/>
    <s v="Apparel"/>
    <d v="2020-07-16T00:00:00"/>
    <d v="2019-07-01T00:00:00"/>
    <n v="37685.573208723545"/>
    <n v="2085.6"/>
    <n v="18.069415615997098"/>
    <s v="Active"/>
    <s v="FT"/>
    <s v="N/A"/>
    <s v="Nashville"/>
    <s v="Davidson"/>
    <s v="TN"/>
    <x v="0"/>
    <n v="15.32"/>
    <n v="31865.599999999999"/>
    <n v="2.7494156159970977"/>
    <n v="5819.9732087235461"/>
    <x v="0"/>
    <n v="4779.8399999999992"/>
    <n v="27085.759999999998"/>
    <n v="36645.439999999995"/>
    <x v="0"/>
  </r>
  <r>
    <n v="397"/>
    <s v="Sales Associate"/>
    <s v="Apparel"/>
    <d v="2020-07-22T00:00:00"/>
    <d v="2019-07-01T00:00:00"/>
    <n v="37699.396324485977"/>
    <n v="2085.6"/>
    <n v="18.076043500424806"/>
    <s v="Active"/>
    <s v="FT"/>
    <s v="N/A"/>
    <s v="Nashville"/>
    <s v="Davidson"/>
    <s v="TN"/>
    <x v="0"/>
    <n v="15.32"/>
    <n v="31865.599999999999"/>
    <n v="2.7560435004248056"/>
    <n v="5833.7963244859784"/>
    <x v="0"/>
    <n v="4779.8399999999992"/>
    <n v="27085.759999999998"/>
    <n v="36645.439999999995"/>
    <x v="0"/>
  </r>
  <r>
    <n v="398"/>
    <s v="Sales Associate"/>
    <s v="Apparel"/>
    <d v="2020-07-06T00:00:00"/>
    <d v="2019-07-01T00:00:00"/>
    <n v="37787.448462645152"/>
    <n v="2085.6"/>
    <n v="18.118262592369177"/>
    <s v="Active"/>
    <s v="FT"/>
    <s v="N/A"/>
    <s v="Nashville"/>
    <s v="Davidson"/>
    <s v="TN"/>
    <x v="0"/>
    <n v="15.32"/>
    <n v="31865.599999999999"/>
    <n v="2.7982625923691771"/>
    <n v="5921.8484626451536"/>
    <x v="0"/>
    <n v="4779.8399999999992"/>
    <n v="27085.759999999998"/>
    <n v="36645.439999999995"/>
    <x v="0"/>
  </r>
  <r>
    <n v="399"/>
    <s v="Sales Associate"/>
    <s v="Apparel"/>
    <d v="2020-07-12T00:00:00"/>
    <d v="2019-07-01T00:00:00"/>
    <n v="37791.845605441573"/>
    <n v="2085.6"/>
    <n v="18.120370927043332"/>
    <s v="Active"/>
    <s v="FT"/>
    <s v="N/A"/>
    <s v="Nashville"/>
    <s v="Davidson"/>
    <s v="TN"/>
    <x v="0"/>
    <n v="15.32"/>
    <n v="31865.599999999999"/>
    <n v="2.8003709270433319"/>
    <n v="5926.2456054415743"/>
    <x v="0"/>
    <n v="4779.8399999999992"/>
    <n v="27085.759999999998"/>
    <n v="36645.439999999995"/>
    <x v="0"/>
  </r>
  <r>
    <n v="400"/>
    <s v="Sales Associate"/>
    <s v="Apparel"/>
    <d v="2020-07-13T00:00:00"/>
    <d v="2019-07-01T00:00:00"/>
    <n v="37914.231392062866"/>
    <n v="2085.6"/>
    <n v="18.179052259332025"/>
    <s v="Active"/>
    <s v="FT"/>
    <s v="N/A"/>
    <s v="Nashville"/>
    <s v="Davidson"/>
    <s v="TN"/>
    <x v="0"/>
    <n v="15.32"/>
    <n v="31865.599999999999"/>
    <n v="2.8590522593320244"/>
    <n v="6048.6313920628672"/>
    <x v="0"/>
    <n v="4779.8399999999992"/>
    <n v="27085.759999999998"/>
    <n v="36645.439999999995"/>
    <x v="0"/>
  </r>
  <r>
    <n v="401"/>
    <s v="Sales Associate"/>
    <s v="Apparel"/>
    <d v="2020-07-14T00:00:00"/>
    <d v="2019-07-01T00:00:00"/>
    <n v="37978.72874092406"/>
    <n v="2085.6"/>
    <n v="18.209977340297307"/>
    <s v="Active"/>
    <s v="FT"/>
    <s v="N/A"/>
    <s v="Dallas"/>
    <s v="Dallas"/>
    <s v="TX"/>
    <x v="1"/>
    <n v="15.7"/>
    <n v="32656"/>
    <n v="2.5099773402973078"/>
    <n v="5322.7287409240598"/>
    <x v="0"/>
    <n v="4898.3999999999996"/>
    <n v="27757.599999999999"/>
    <n v="37554.400000000001"/>
    <x v="0"/>
  </r>
  <r>
    <n v="402"/>
    <s v="Sales Associate"/>
    <s v="Apparel"/>
    <d v="2020-07-15T00:00:00"/>
    <d v="2019-07-01T00:00:00"/>
    <n v="28489.243136459092"/>
    <n v="1564.2"/>
    <n v="18.213299537437088"/>
    <s v="Active"/>
    <s v="FT"/>
    <s v="N/A"/>
    <s v="Dallas"/>
    <s v="Dallas"/>
    <s v="TX"/>
    <x v="1"/>
    <n v="15.7"/>
    <n v="32656"/>
    <n v="2.5132995374370886"/>
    <n v="-4166.7568635409079"/>
    <x v="1"/>
    <n v="4898.3999999999996"/>
    <n v="27757.599999999999"/>
    <n v="37554.400000000001"/>
    <x v="1"/>
  </r>
  <r>
    <n v="403"/>
    <s v="Sales Associate"/>
    <s v="Apparel"/>
    <d v="2015-01-01T00:00:00"/>
    <d v="2019-07-01T00:00:00"/>
    <n v="38004.584681359491"/>
    <n v="2085.6"/>
    <n v="18.222374703375284"/>
    <s v="Active"/>
    <s v="FT"/>
    <s v="N/A"/>
    <s v="Dallas"/>
    <s v="Dallas"/>
    <s v="TX"/>
    <x v="1"/>
    <n v="15.7"/>
    <n v="32656"/>
    <n v="2.5223747033752844"/>
    <n v="5348.5846813594908"/>
    <x v="0"/>
    <n v="4898.3999999999996"/>
    <n v="27757.599999999999"/>
    <n v="37554.400000000001"/>
    <x v="0"/>
  </r>
  <r>
    <n v="404"/>
    <s v="Sales Associate"/>
    <s v="Apparel"/>
    <d v="2018-01-01T00:00:00"/>
    <d v="2019-07-01T00:00:00"/>
    <n v="38022.563708094625"/>
    <n v="2085.6"/>
    <n v="18.230995257045755"/>
    <s v="Active"/>
    <s v="FT"/>
    <s v="N/A"/>
    <s v="Dallas"/>
    <s v="Dallas"/>
    <s v="TX"/>
    <x v="1"/>
    <n v="15.7"/>
    <n v="32656"/>
    <n v="2.5309952570457561"/>
    <n v="5366.5637080946253"/>
    <x v="0"/>
    <n v="4898.3999999999996"/>
    <n v="27757.599999999999"/>
    <n v="37554.400000000001"/>
    <x v="0"/>
  </r>
  <r>
    <n v="405"/>
    <s v="Sales Associate"/>
    <s v="Apparel"/>
    <d v="2015-01-01T00:00:00"/>
    <d v="2019-07-01T00:00:00"/>
    <n v="38029.887431167255"/>
    <n v="2085.6"/>
    <n v="18.234506823536275"/>
    <s v="Active"/>
    <s v="FT"/>
    <s v="N/A"/>
    <s v="Dallas"/>
    <s v="Dallas"/>
    <s v="TX"/>
    <x v="1"/>
    <n v="15.7"/>
    <n v="32656"/>
    <n v="2.534506823536276"/>
    <n v="5373.8874311672553"/>
    <x v="0"/>
    <n v="4898.3999999999996"/>
    <n v="27757.599999999999"/>
    <n v="37554.400000000001"/>
    <x v="0"/>
  </r>
  <r>
    <n v="406"/>
    <s v="Sales Associate"/>
    <s v="Apparel"/>
    <d v="2018-01-01T00:00:00"/>
    <d v="2019-07-01T00:00:00"/>
    <n v="38055.08711325199"/>
    <n v="2085.6"/>
    <n v="18.246589524957802"/>
    <s v="Active"/>
    <s v="FT"/>
    <s v="N/A"/>
    <s v="Dallas"/>
    <s v="Dallas"/>
    <s v="TX"/>
    <x v="1"/>
    <n v="15.7"/>
    <n v="32656"/>
    <n v="2.5465895249578026"/>
    <n v="5399.0871132519896"/>
    <x v="0"/>
    <n v="4898.3999999999996"/>
    <n v="27757.599999999999"/>
    <n v="37554.400000000001"/>
    <x v="0"/>
  </r>
  <r>
    <n v="407"/>
    <s v="Sales Associate"/>
    <s v="Apparel"/>
    <d v="2015-01-01T00:00:00"/>
    <d v="2019-07-01T00:00:00"/>
    <n v="38078.060518500257"/>
    <n v="2085.6"/>
    <n v="18.257604774885049"/>
    <s v="Active"/>
    <s v="FT"/>
    <s v="N/A"/>
    <s v="Dallas"/>
    <s v="Dallas"/>
    <s v="TX"/>
    <x v="1"/>
    <n v="15.7"/>
    <n v="32656"/>
    <n v="2.5576047748850499"/>
    <n v="5422.0605185002569"/>
    <x v="0"/>
    <n v="4898.3999999999996"/>
    <n v="27757.599999999999"/>
    <n v="37554.400000000001"/>
    <x v="0"/>
  </r>
  <r>
    <n v="408"/>
    <s v="Sales Associate"/>
    <s v="Apparel"/>
    <d v="2018-01-01T00:00:00"/>
    <d v="2019-07-01T00:00:00"/>
    <n v="38141.661274838705"/>
    <n v="2085.6"/>
    <n v="18.288099959167006"/>
    <s v="Active"/>
    <s v="FT"/>
    <s v="N/A"/>
    <s v="Dallas"/>
    <s v="Dallas"/>
    <s v="TX"/>
    <x v="1"/>
    <n v="15.7"/>
    <n v="32656"/>
    <n v="2.5880999591670069"/>
    <n v="5485.6612748387051"/>
    <x v="0"/>
    <n v="4898.3999999999996"/>
    <n v="27757.599999999999"/>
    <n v="37554.400000000001"/>
    <x v="0"/>
  </r>
  <r>
    <n v="409"/>
    <s v="Sales Associate"/>
    <s v="Apparel"/>
    <d v="2015-01-01T00:00:00"/>
    <d v="2019-07-01T00:00:00"/>
    <n v="38144.680477800401"/>
    <n v="2085.6"/>
    <n v="18.289547601553704"/>
    <s v="Active"/>
    <s v="FT"/>
    <s v="N/A"/>
    <s v="Dallas"/>
    <s v="Dallas"/>
    <s v="TX"/>
    <x v="1"/>
    <n v="15.7"/>
    <n v="32656"/>
    <n v="2.5895476015537042"/>
    <n v="5488.6804778004007"/>
    <x v="0"/>
    <n v="4898.3999999999996"/>
    <n v="27757.599999999999"/>
    <n v="37554.400000000001"/>
    <x v="0"/>
  </r>
  <r>
    <n v="410"/>
    <s v="Sales Associate"/>
    <s v="Apparel"/>
    <d v="2020-07-01T00:00:00"/>
    <d v="2019-07-01T00:00:00"/>
    <n v="35325.754482666969"/>
    <n v="1929.18"/>
    <n v="18.311279653877278"/>
    <s v="Active"/>
    <s v="FT"/>
    <s v="N/A"/>
    <s v="Dallas"/>
    <s v="Dallas"/>
    <s v="TX"/>
    <x v="1"/>
    <n v="15.7"/>
    <n v="32656"/>
    <n v="2.6112796538772791"/>
    <n v="2669.7544826669691"/>
    <x v="0"/>
    <n v="4898.3999999999996"/>
    <n v="27757.599999999999"/>
    <n v="37554.400000000001"/>
    <x v="1"/>
  </r>
  <r>
    <n v="411"/>
    <s v="Sales Associate"/>
    <s v="Apparel"/>
    <d v="2020-07-01T00:00:00"/>
    <d v="2019-07-01T00:00:00"/>
    <n v="35386.06271106565"/>
    <n v="1929.18"/>
    <n v="18.342540722517157"/>
    <s v="Active"/>
    <s v="FT"/>
    <s v="N/A"/>
    <s v="Dallas"/>
    <s v="Dallas"/>
    <s v="TX"/>
    <x v="1"/>
    <n v="15.7"/>
    <n v="32656"/>
    <n v="2.6425407225171575"/>
    <n v="2730.0627110656496"/>
    <x v="0"/>
    <n v="4898.3999999999996"/>
    <n v="27757.599999999999"/>
    <n v="37554.400000000001"/>
    <x v="1"/>
  </r>
  <r>
    <n v="412"/>
    <s v="Sales Associate"/>
    <s v="Apparel"/>
    <d v="2020-07-01T00:00:00"/>
    <d v="2019-07-01T00:00:00"/>
    <n v="35452.126254059272"/>
    <n v="1929.18"/>
    <n v="18.376785086958847"/>
    <s v="Active"/>
    <s v="FT"/>
    <s v="N/A"/>
    <s v="Dallas"/>
    <s v="Dallas"/>
    <s v="TX"/>
    <x v="1"/>
    <n v="15.7"/>
    <n v="32656"/>
    <n v="2.6767850869588479"/>
    <n v="2796.1262540592725"/>
    <x v="0"/>
    <n v="4898.3999999999996"/>
    <n v="27757.599999999999"/>
    <n v="37554.400000000001"/>
    <x v="1"/>
  </r>
  <r>
    <n v="413"/>
    <s v="Sales Associate"/>
    <s v="Apparel"/>
    <d v="2020-07-01T00:00:00"/>
    <d v="2019-07-01T00:00:00"/>
    <n v="35503.737647498703"/>
    <n v="1929.18"/>
    <n v="18.403538108159271"/>
    <s v="Active"/>
    <s v="FT"/>
    <s v="N/A"/>
    <s v="Dallas"/>
    <s v="Dallas"/>
    <s v="TX"/>
    <x v="1"/>
    <n v="15.7"/>
    <n v="32656"/>
    <n v="2.7035381081592718"/>
    <n v="2847.7376474987032"/>
    <x v="0"/>
    <n v="4898.3999999999996"/>
    <n v="27757.599999999999"/>
    <n v="37554.400000000001"/>
    <x v="1"/>
  </r>
  <r>
    <n v="414"/>
    <s v="Sales Associate"/>
    <s v="Apparel"/>
    <d v="2020-06-01T00:00:00"/>
    <d v="2019-07-01T00:00:00"/>
    <n v="38404.4997388025"/>
    <n v="2085.6"/>
    <n v="18.414125306291954"/>
    <s v="Active"/>
    <s v="FT"/>
    <s v="N/A"/>
    <s v="Dallas"/>
    <s v="Dallas"/>
    <s v="TX"/>
    <x v="1"/>
    <n v="15.7"/>
    <n v="32656"/>
    <n v="2.7141253062919546"/>
    <n v="5748.4997388025004"/>
    <x v="0"/>
    <n v="4898.3999999999996"/>
    <n v="27757.599999999999"/>
    <n v="37554.400000000001"/>
    <x v="0"/>
  </r>
  <r>
    <n v="415"/>
    <s v="Sales Associate"/>
    <s v="Apparel"/>
    <d v="2020-06-01T00:00:00"/>
    <d v="2019-07-01T00:00:00"/>
    <n v="38427.818369470639"/>
    <n v="2085.6"/>
    <n v="18.425306084326159"/>
    <s v="Active"/>
    <s v="FT"/>
    <s v="N/A"/>
    <s v="Dallas"/>
    <s v="Dallas"/>
    <s v="TX"/>
    <x v="1"/>
    <n v="15.7"/>
    <n v="32656"/>
    <n v="2.7253060843261601"/>
    <n v="5771.8183694706386"/>
    <x v="0"/>
    <n v="4898.3999999999996"/>
    <n v="27757.599999999999"/>
    <n v="37554.400000000001"/>
    <x v="0"/>
  </r>
  <r>
    <n v="416"/>
    <s v="Sales Associate"/>
    <s v="Apparel"/>
    <d v="2020-06-01T00:00:00"/>
    <d v="2019-07-01T00:00:00"/>
    <n v="38456.374770344584"/>
    <n v="2085.6"/>
    <n v="18.438998259658891"/>
    <s v="Active"/>
    <s v="FT"/>
    <s v="N/A"/>
    <s v="Dallas"/>
    <s v="Dallas"/>
    <s v="TX"/>
    <x v="1"/>
    <n v="15.7"/>
    <n v="32656"/>
    <n v="2.7389982596588922"/>
    <n v="5800.3747703445842"/>
    <x v="0"/>
    <n v="4898.3999999999996"/>
    <n v="27757.599999999999"/>
    <n v="37554.400000000001"/>
    <x v="0"/>
  </r>
  <r>
    <n v="417"/>
    <s v="Sales Associate"/>
    <s v="Apparel"/>
    <d v="2020-06-01T00:00:00"/>
    <d v="2019-07-01T00:00:00"/>
    <n v="38641.380874835711"/>
    <n v="2085.6"/>
    <n v="18.527704677232315"/>
    <s v="Active"/>
    <s v="FT"/>
    <s v="N/A"/>
    <s v="Dallas"/>
    <s v="Dallas"/>
    <s v="TX"/>
    <x v="1"/>
    <n v="15.7"/>
    <n v="32656"/>
    <n v="2.8277046772323153"/>
    <n v="5985.3808748357114"/>
    <x v="0"/>
    <n v="4898.3999999999996"/>
    <n v="27757.599999999999"/>
    <n v="37554.400000000001"/>
    <x v="0"/>
  </r>
  <r>
    <n v="418"/>
    <s v="Sales Associate"/>
    <s v="Apparel"/>
    <d v="2020-06-01T00:00:00"/>
    <d v="2019-07-01T00:00:00"/>
    <n v="36764.668392955122"/>
    <n v="1981.32"/>
    <n v="18.555643910602591"/>
    <s v="Active"/>
    <s v="FT"/>
    <s v="N/A"/>
    <s v="Dallas"/>
    <s v="Dallas"/>
    <s v="TX"/>
    <x v="1"/>
    <n v="15.7"/>
    <n v="32656"/>
    <n v="2.8556439106025913"/>
    <n v="4108.6683929551218"/>
    <x v="0"/>
    <n v="4898.3999999999996"/>
    <n v="27757.599999999999"/>
    <n v="37554.400000000001"/>
    <x v="1"/>
  </r>
  <r>
    <n v="419"/>
    <s v="Sales Associate"/>
    <s v="Apparel"/>
    <d v="2020-06-01T00:00:00"/>
    <d v="2019-07-01T00:00:00"/>
    <n v="35797.56107882355"/>
    <n v="1929.18"/>
    <n v="18.555842937840715"/>
    <s v="Active"/>
    <s v="FT"/>
    <s v="N/A"/>
    <s v="Dallas"/>
    <s v="Dallas"/>
    <s v="TX"/>
    <x v="1"/>
    <n v="15.7"/>
    <n v="32656"/>
    <n v="2.8558429378407162"/>
    <n v="3141.5610788235499"/>
    <x v="0"/>
    <n v="4898.3999999999996"/>
    <n v="27757.599999999999"/>
    <n v="37554.400000000001"/>
    <x v="1"/>
  </r>
  <r>
    <n v="420"/>
    <s v="Sales Associate"/>
    <s v="Apparel"/>
    <d v="2020-06-01T00:00:00"/>
    <d v="2019-07-01T00:00:00"/>
    <n v="34867.824293695434"/>
    <n v="1877.04"/>
    <n v="18.575962309644673"/>
    <s v="Active"/>
    <s v="FT"/>
    <s v="N/A"/>
    <s v="Dallas"/>
    <s v="Dallas"/>
    <s v="TX"/>
    <x v="1"/>
    <n v="15.7"/>
    <n v="32656"/>
    <n v="2.8759623096446738"/>
    <n v="2211.8242936954339"/>
    <x v="0"/>
    <n v="4898.3999999999996"/>
    <n v="27757.599999999999"/>
    <n v="37554.400000000001"/>
    <x v="1"/>
  </r>
  <r>
    <n v="421"/>
    <s v="Senior Sales Associate"/>
    <s v="Apparel"/>
    <d v="2017-01-01T00:00:00"/>
    <d v="2019-07-01T00:00:00"/>
    <n v="33947.428258087617"/>
    <n v="1824.9"/>
    <n v="18.602349859218378"/>
    <s v="Active"/>
    <s v="FT"/>
    <s v="N/A"/>
    <s v="Dallas"/>
    <s v="Dallas"/>
    <s v="TX"/>
    <x v="1"/>
    <n v="15.7"/>
    <n v="32656"/>
    <n v="2.9023498592183792"/>
    <n v="1291.428258087617"/>
    <x v="0"/>
    <n v="4898.3999999999996"/>
    <n v="27757.599999999999"/>
    <n v="37554.400000000001"/>
    <x v="1"/>
  </r>
  <r>
    <n v="422"/>
    <s v="Sales Associate"/>
    <s v="Apparel"/>
    <d v="2020-06-01T00:00:00"/>
    <d v="2019-07-01T00:00:00"/>
    <n v="34061.835013784708"/>
    <n v="1824.9"/>
    <n v="18.665041927658891"/>
    <s v="Active"/>
    <s v="FT"/>
    <s v="N/A"/>
    <s v="Dallas"/>
    <s v="Dallas"/>
    <s v="TX"/>
    <x v="1"/>
    <n v="15.7"/>
    <n v="32656"/>
    <n v="2.9650419276588913"/>
    <n v="1405.8350137847083"/>
    <x v="0"/>
    <n v="4898.3999999999996"/>
    <n v="27757.599999999999"/>
    <n v="37554.400000000001"/>
    <x v="1"/>
  </r>
  <r>
    <n v="423"/>
    <s v="Sales Associate"/>
    <s v="Apparel"/>
    <d v="2020-06-01T00:00:00"/>
    <d v="2019-07-01T00:00:00"/>
    <n v="32132.496757935482"/>
    <n v="1720.6200000000001"/>
    <n v="18.67495249266862"/>
    <s v="Active"/>
    <s v="FT"/>
    <s v="N/A"/>
    <s v="Dallas"/>
    <s v="Dallas"/>
    <s v="TX"/>
    <x v="1"/>
    <n v="15.7"/>
    <n v="32656"/>
    <n v="2.9749524926686206"/>
    <n v="-523.50324206451842"/>
    <x v="1"/>
    <n v="4898.3999999999996"/>
    <n v="27757.599999999999"/>
    <n v="37554.400000000001"/>
    <x v="1"/>
  </r>
  <r>
    <n v="424"/>
    <s v="Sales Associate"/>
    <s v="Apparel"/>
    <d v="2020-06-01T00:00:00"/>
    <d v="2019-07-01T00:00:00"/>
    <n v="32182.803143878562"/>
    <n v="1720.6200000000001"/>
    <n v="18.704189852424452"/>
    <s v="Active"/>
    <s v="FT"/>
    <s v="N/A"/>
    <s v="Dallas"/>
    <s v="Dallas"/>
    <s v="TX"/>
    <x v="1"/>
    <n v="15.7"/>
    <n v="32656"/>
    <n v="3.004189852424453"/>
    <n v="-473.19685612143803"/>
    <x v="1"/>
    <n v="4898.3999999999996"/>
    <n v="27757.599999999999"/>
    <n v="37554.400000000001"/>
    <x v="1"/>
  </r>
  <r>
    <n v="425"/>
    <s v="Sales Associate"/>
    <s v="Apparel"/>
    <d v="2020-06-01T00:00:00"/>
    <d v="2019-07-01T00:00:00"/>
    <n v="31228.440444138021"/>
    <n v="1668.48"/>
    <n v="18.716700496342792"/>
    <s v="Active"/>
    <s v="FT"/>
    <s v="N/A"/>
    <s v="Dallas"/>
    <s v="Dallas"/>
    <s v="TX"/>
    <x v="1"/>
    <n v="15.7"/>
    <n v="32656"/>
    <n v="3.0167004963427928"/>
    <n v="-1427.5595558619789"/>
    <x v="1"/>
    <n v="4898.3999999999996"/>
    <n v="27757.599999999999"/>
    <n v="37554.400000000001"/>
    <x v="1"/>
  </r>
  <r>
    <n v="426"/>
    <s v="Sales Associate"/>
    <s v="Apparel"/>
    <d v="2020-06-01T00:00:00"/>
    <d v="2019-07-01T00:00:00"/>
    <n v="30257.527670867432"/>
    <n v="1616.34"/>
    <n v="18.719779050736499"/>
    <s v="Active"/>
    <s v="FT"/>
    <s v="N/A"/>
    <s v="Dallas"/>
    <s v="Dallas"/>
    <s v="TX"/>
    <x v="1"/>
    <n v="15.7"/>
    <n v="32656"/>
    <n v="3.0197790507364992"/>
    <n v="-2398.4723291325681"/>
    <x v="1"/>
    <n v="4898.3999999999996"/>
    <n v="27757.599999999999"/>
    <n v="37554.400000000001"/>
    <x v="1"/>
  </r>
  <r>
    <n v="427"/>
    <s v="Sales Associate"/>
    <s v="Apparel"/>
    <d v="2020-07-17T00:00:00"/>
    <d v="2019-07-01T00:00:00"/>
    <n v="39082.245539000738"/>
    <n v="2085.6"/>
    <n v="18.739089729095099"/>
    <s v="Active"/>
    <s v="FT"/>
    <s v="N/A"/>
    <s v="Dallas"/>
    <s v="Dallas"/>
    <s v="TX"/>
    <x v="1"/>
    <n v="15.7"/>
    <n v="32656"/>
    <n v="3.0390897290950996"/>
    <n v="6426.2455390007381"/>
    <x v="0"/>
    <n v="4898.3999999999996"/>
    <n v="27757.599999999999"/>
    <n v="37554.400000000001"/>
    <x v="0"/>
  </r>
  <r>
    <n v="428"/>
    <s v="Sales Associate"/>
    <s v="Apparel"/>
    <d v="2020-07-19T00:00:00"/>
    <d v="2019-07-01T00:00:00"/>
    <n v="39094.480051752987"/>
    <n v="2085.6"/>
    <n v="18.744955912808301"/>
    <s v="Active"/>
    <s v="FT"/>
    <s v="N/A"/>
    <s v="Dallas"/>
    <s v="Dallas"/>
    <s v="TX"/>
    <x v="1"/>
    <n v="15.7"/>
    <n v="32656"/>
    <n v="3.0449559128083017"/>
    <n v="6438.4800517529875"/>
    <x v="0"/>
    <n v="4898.3999999999996"/>
    <n v="27757.599999999999"/>
    <n v="37554.400000000001"/>
    <x v="0"/>
  </r>
  <r>
    <n v="429"/>
    <s v="Sales Associate"/>
    <s v="Apparel"/>
    <d v="2020-07-20T00:00:00"/>
    <d v="2019-07-01T00:00:00"/>
    <n v="39189.79991180358"/>
    <n v="2085.6"/>
    <n v="18.790659719890478"/>
    <s v="Active"/>
    <s v="FT"/>
    <s v="N/A"/>
    <s v="Dallas"/>
    <s v="Dallas"/>
    <s v="TX"/>
    <x v="1"/>
    <n v="15.7"/>
    <n v="32656"/>
    <n v="3.0906597198904784"/>
    <n v="6533.7999118035805"/>
    <x v="0"/>
    <n v="4898.3999999999996"/>
    <n v="27757.599999999999"/>
    <n v="37554.400000000001"/>
    <x v="0"/>
  </r>
  <r>
    <n v="430"/>
    <s v="Sales Associate"/>
    <s v="Apparel"/>
    <d v="2020-07-11T00:00:00"/>
    <d v="2019-07-01T00:00:00"/>
    <n v="37243.799570817944"/>
    <n v="1981.32"/>
    <n v="18.797468137816175"/>
    <s v="Active"/>
    <s v="FT"/>
    <s v="N/A"/>
    <s v="Dallas"/>
    <s v="Dallas"/>
    <s v="TX"/>
    <x v="1"/>
    <n v="15.7"/>
    <n v="32656"/>
    <n v="3.0974681378161755"/>
    <n v="4587.7995708179442"/>
    <x v="0"/>
    <n v="4898.3999999999996"/>
    <n v="27757.599999999999"/>
    <n v="37554.400000000001"/>
    <x v="1"/>
  </r>
  <r>
    <n v="431"/>
    <s v="Sales Associate"/>
    <s v="Apparel"/>
    <d v="2020-07-02T00:00:00"/>
    <d v="2019-07-01T00:00:00"/>
    <n v="35303.759462654518"/>
    <n v="1877.04"/>
    <n v="18.808208382695369"/>
    <s v="Active"/>
    <s v="FT"/>
    <s v="N/A"/>
    <s v="Dallas"/>
    <s v="Dallas"/>
    <s v="TX"/>
    <x v="1"/>
    <n v="15.7"/>
    <n v="32656"/>
    <n v="3.1082083826953699"/>
    <n v="2647.7594626545178"/>
    <x v="0"/>
    <n v="4898.3999999999996"/>
    <n v="27757.599999999999"/>
    <n v="37554.400000000001"/>
    <x v="1"/>
  </r>
  <r>
    <n v="432"/>
    <s v="Sales Associate"/>
    <s v="Apparel"/>
    <d v="2020-07-20T00:00:00"/>
    <d v="2019-07-01T00:00:00"/>
    <n v="35355.480054131331"/>
    <n v="1877.04"/>
    <n v="18.835762719031738"/>
    <s v="Active"/>
    <s v="FT"/>
    <s v="N/A"/>
    <s v="Dallas"/>
    <s v="Dallas"/>
    <s v="TX"/>
    <x v="1"/>
    <n v="15.7"/>
    <n v="32656"/>
    <n v="3.1357627190317388"/>
    <n v="2699.4800541313307"/>
    <x v="0"/>
    <n v="4898.3999999999996"/>
    <n v="27757.599999999999"/>
    <n v="37554.400000000001"/>
    <x v="1"/>
  </r>
  <r>
    <n v="433"/>
    <s v="Sales Associate"/>
    <s v="Apparel"/>
    <d v="2020-07-05T00:00:00"/>
    <d v="2019-07-01T00:00:00"/>
    <n v="34427.295320669327"/>
    <n v="1824.9"/>
    <n v="18.865305123935187"/>
    <s v="Active"/>
    <s v="FT"/>
    <s v="N/A"/>
    <s v="Dallas"/>
    <s v="Dallas"/>
    <s v="TX"/>
    <x v="1"/>
    <n v="15.7"/>
    <n v="32656"/>
    <n v="3.1653051239351875"/>
    <n v="1771.2953206693273"/>
    <x v="0"/>
    <n v="4898.3999999999996"/>
    <n v="27757.599999999999"/>
    <n v="37554.400000000001"/>
    <x v="1"/>
  </r>
  <r>
    <n v="434"/>
    <s v="Sales Associate"/>
    <s v="Apparel"/>
    <d v="2020-07-07T00:00:00"/>
    <d v="2019-07-01T00:00:00"/>
    <n v="34436.919638273408"/>
    <n v="1824.9"/>
    <n v="18.870579011602501"/>
    <s v="Active"/>
    <s v="FT"/>
    <s v="N/A"/>
    <s v="Dallas"/>
    <s v="Dallas"/>
    <s v="TX"/>
    <x v="1"/>
    <n v="15.7"/>
    <n v="32656"/>
    <n v="3.1705790116025021"/>
    <n v="1780.9196382734081"/>
    <x v="0"/>
    <n v="4898.3999999999996"/>
    <n v="27757.599999999999"/>
    <n v="37554.400000000001"/>
    <x v="1"/>
  </r>
  <r>
    <n v="435"/>
    <s v="Sales Associate"/>
    <s v="Apparel"/>
    <d v="2020-07-10T00:00:00"/>
    <d v="2019-07-01T00:00:00"/>
    <n v="34482.108919292732"/>
    <n v="1824.9"/>
    <n v="18.895341618331269"/>
    <s v="Active"/>
    <s v="FT"/>
    <s v="N/A"/>
    <s v="Dallas"/>
    <s v="Dallas"/>
    <s v="TX"/>
    <x v="1"/>
    <n v="15.7"/>
    <n v="32656"/>
    <n v="3.1953416183312697"/>
    <n v="1826.108919292732"/>
    <x v="0"/>
    <n v="4898.3999999999996"/>
    <n v="27757.599999999999"/>
    <n v="37554.400000000001"/>
    <x v="1"/>
  </r>
  <r>
    <n v="436"/>
    <s v="Sales Associate"/>
    <s v="Apparel"/>
    <d v="2020-07-04T00:00:00"/>
    <d v="2019-07-01T00:00:00"/>
    <n v="33613.479179271257"/>
    <n v="1772.76"/>
    <n v="18.961099742362901"/>
    <s v="Active"/>
    <s v="FT"/>
    <s v="N/A"/>
    <s v="Dallas"/>
    <s v="Dallas"/>
    <s v="TX"/>
    <x v="1"/>
    <n v="15.7"/>
    <n v="32656"/>
    <n v="3.2610997423629016"/>
    <n v="957.47917927125673"/>
    <x v="0"/>
    <n v="4898.3999999999996"/>
    <n v="27757.599999999999"/>
    <n v="37554.400000000001"/>
    <x v="1"/>
  </r>
  <r>
    <n v="437"/>
    <s v="Sales Associate"/>
    <s v="Apparel"/>
    <d v="2020-07-09T00:00:00"/>
    <d v="2019-07-01T00:00:00"/>
    <n v="33672.056374468077"/>
    <n v="1772.76"/>
    <n v="18.994142678347931"/>
    <s v="Active"/>
    <s v="FT"/>
    <s v="N/A"/>
    <s v="Dallas"/>
    <s v="Dallas"/>
    <s v="TX"/>
    <x v="1"/>
    <n v="15.7"/>
    <n v="32656"/>
    <n v="3.2941426783479315"/>
    <n v="1016.0563744680767"/>
    <x v="0"/>
    <n v="4898.3999999999996"/>
    <n v="27757.599999999999"/>
    <n v="37554.400000000001"/>
    <x v="1"/>
  </r>
  <r>
    <n v="438"/>
    <s v="Sales Associate"/>
    <s v="Apparel"/>
    <d v="2020-07-18T00:00:00"/>
    <d v="2019-07-01T00:00:00"/>
    <n v="32717.36932807089"/>
    <n v="1720.6200000000001"/>
    <n v="19.014872155427049"/>
    <s v="Active"/>
    <s v="FT"/>
    <s v="N/A"/>
    <s v="Chicago"/>
    <s v="Cook"/>
    <s v="IL"/>
    <x v="2"/>
    <n v="17.46"/>
    <n v="36316.800000000003"/>
    <n v="1.5548721554270486"/>
    <n v="-3599.4306719291126"/>
    <x v="1"/>
    <n v="5447.52"/>
    <n v="30869.280000000002"/>
    <n v="41764.320000000007"/>
    <x v="1"/>
  </r>
  <r>
    <n v="439"/>
    <s v="Sales Associate"/>
    <s v="Apparel"/>
    <d v="2020-07-08T00:00:00"/>
    <d v="2019-07-01T00:00:00"/>
    <n v="31737.863007806645"/>
    <n v="1668.48"/>
    <n v="19.022021844916718"/>
    <s v="Active"/>
    <s v="FT"/>
    <s v="N/A"/>
    <s v="Chicago"/>
    <s v="Cook"/>
    <s v="IL"/>
    <x v="2"/>
    <n v="17.46"/>
    <n v="36316.800000000003"/>
    <n v="1.5620218449167176"/>
    <n v="-4578.9369921933576"/>
    <x v="1"/>
    <n v="5447.52"/>
    <n v="30869.280000000002"/>
    <n v="41764.320000000007"/>
    <x v="1"/>
  </r>
  <r>
    <n v="440"/>
    <s v="Sales Associate"/>
    <s v="Apparel"/>
    <d v="2020-07-21T00:00:00"/>
    <d v="2019-07-01T00:00:00"/>
    <n v="31753.913700261342"/>
    <n v="1668.48"/>
    <n v="19.031641793885058"/>
    <s v="Active"/>
    <s v="FT"/>
    <s v="N/A"/>
    <s v="Chicago"/>
    <s v="Cook"/>
    <s v="IL"/>
    <x v="2"/>
    <n v="17.46"/>
    <n v="36316.800000000003"/>
    <n v="1.5716417938850569"/>
    <n v="-4562.8862997386605"/>
    <x v="1"/>
    <n v="5447.52"/>
    <n v="30869.280000000002"/>
    <n v="41764.320000000007"/>
    <x v="1"/>
  </r>
  <r>
    <n v="441"/>
    <s v="Senior Sales Associate"/>
    <s v="Apparel"/>
    <d v="2020-01-01T00:00:00"/>
    <d v="2019-07-01T00:00:00"/>
    <n v="39758.63088495488"/>
    <n v="2085.6"/>
    <n v="19.063401843572535"/>
    <s v="Active"/>
    <s v="FT"/>
    <s v="N/A"/>
    <s v="Chicago"/>
    <s v="Cook"/>
    <s v="IL"/>
    <x v="2"/>
    <n v="17.46"/>
    <n v="36316.800000000003"/>
    <n v="1.6034018435725343"/>
    <n v="3441.8308849548775"/>
    <x v="0"/>
    <n v="5447.52"/>
    <n v="30869.280000000002"/>
    <n v="41764.320000000007"/>
    <x v="1"/>
  </r>
  <r>
    <n v="442"/>
    <s v="Senior Sales Associate"/>
    <s v="Apparel"/>
    <d v="2014-01-01T00:00:00"/>
    <d v="2019-07-01T00:00:00"/>
    <n v="39812.640849840049"/>
    <n v="2085.6"/>
    <n v="19.089298451208311"/>
    <s v="Active"/>
    <s v="FT"/>
    <s v="N/A"/>
    <s v="Chicago"/>
    <s v="Cook"/>
    <s v="IL"/>
    <x v="2"/>
    <n v="17.46"/>
    <n v="36316.800000000003"/>
    <n v="1.6292984512083102"/>
    <n v="3495.8408498400458"/>
    <x v="0"/>
    <n v="5447.52"/>
    <n v="30869.280000000002"/>
    <n v="41764.320000000007"/>
    <x v="1"/>
  </r>
  <r>
    <n v="443"/>
    <s v="Sales Associate"/>
    <s v="Apparel"/>
    <d v="2020-07-16T00:00:00"/>
    <d v="2019-07-01T00:00:00"/>
    <n v="39856.795868031593"/>
    <n v="2085.6"/>
    <n v="19.110469825485037"/>
    <s v="Active"/>
    <s v="FT"/>
    <s v="N/A"/>
    <s v="Chicago"/>
    <s v="Cook"/>
    <s v="IL"/>
    <x v="2"/>
    <n v="17.46"/>
    <n v="36316.800000000003"/>
    <n v="1.6504698254850361"/>
    <n v="3539.9958680315904"/>
    <x v="0"/>
    <n v="5447.52"/>
    <n v="30869.280000000002"/>
    <n v="41764.320000000007"/>
    <x v="1"/>
  </r>
  <r>
    <n v="444"/>
    <s v="Sales Associate"/>
    <s v="Apparel"/>
    <d v="2020-07-22T00:00:00"/>
    <d v="2019-07-01T00:00:00"/>
    <n v="39916.369411993132"/>
    <n v="2085.6"/>
    <n v="19.139034048711707"/>
    <s v="Active"/>
    <s v="FT"/>
    <s v="N/A"/>
    <s v="Chicago"/>
    <s v="Cook"/>
    <s v="IL"/>
    <x v="2"/>
    <n v="17.46"/>
    <n v="36316.800000000003"/>
    <n v="1.6790340487117064"/>
    <n v="3599.5694119931286"/>
    <x v="0"/>
    <n v="5447.52"/>
    <n v="30869.280000000002"/>
    <n v="41764.320000000007"/>
    <x v="1"/>
  </r>
  <r>
    <n v="445"/>
    <s v="Sales Associate"/>
    <s v="Apparel"/>
    <d v="2020-07-06T00:00:00"/>
    <d v="2019-07-01T00:00:00"/>
    <n v="40019.000764123601"/>
    <n v="2085.6"/>
    <n v="19.188243557788454"/>
    <s v="Active"/>
    <s v="FT"/>
    <s v="N/A"/>
    <s v="Chicago"/>
    <s v="Cook"/>
    <s v="IL"/>
    <x v="2"/>
    <n v="17.46"/>
    <n v="36316.800000000003"/>
    <n v="1.7282435577884527"/>
    <n v="3702.2007641235978"/>
    <x v="0"/>
    <n v="5447.52"/>
    <n v="30869.280000000002"/>
    <n v="41764.320000000007"/>
    <x v="1"/>
  </r>
  <r>
    <n v="446"/>
    <s v="Sales Associate"/>
    <s v="Apparel"/>
    <d v="2020-07-12T00:00:00"/>
    <d v="2019-07-01T00:00:00"/>
    <n v="40024.365659044677"/>
    <n v="2085.6"/>
    <n v="19.190815908632853"/>
    <s v="Active"/>
    <s v="FT"/>
    <s v="N/A"/>
    <s v="Chicago"/>
    <s v="Cook"/>
    <s v="IL"/>
    <x v="2"/>
    <n v="17.46"/>
    <n v="36316.800000000003"/>
    <n v="1.7308159086328523"/>
    <n v="3707.5656590446742"/>
    <x v="0"/>
    <n v="5447.52"/>
    <n v="30869.280000000002"/>
    <n v="41764.320000000007"/>
    <x v="1"/>
  </r>
  <r>
    <n v="447"/>
    <s v="Sales Associate"/>
    <s v="Apparel"/>
    <d v="2020-07-13T00:00:00"/>
    <d v="2019-07-01T00:00:00"/>
    <n v="40030.218781902717"/>
    <n v="2085.6"/>
    <n v="19.193622354191945"/>
    <s v="Active"/>
    <s v="FT"/>
    <s v="N/A"/>
    <s v="Chicago"/>
    <s v="Cook"/>
    <s v="IL"/>
    <x v="2"/>
    <n v="17.46"/>
    <n v="36316.800000000003"/>
    <n v="1.7336223541919438"/>
    <n v="3713.4187819027138"/>
    <x v="0"/>
    <n v="5447.52"/>
    <n v="30869.280000000002"/>
    <n v="41764.320000000007"/>
    <x v="1"/>
  </r>
  <r>
    <n v="448"/>
    <s v="Sales Associate"/>
    <s v="Apparel"/>
    <d v="2020-07-14T00:00:00"/>
    <d v="2019-07-01T00:00:00"/>
    <n v="40035.780472390725"/>
    <n v="2085.6"/>
    <n v="19.196289064245651"/>
    <s v="Active"/>
    <s v="FT"/>
    <s v="N/A"/>
    <s v="Chicago"/>
    <s v="Cook"/>
    <s v="IL"/>
    <x v="2"/>
    <n v="17.46"/>
    <n v="36316.800000000003"/>
    <n v="1.7362890642456499"/>
    <n v="3718.9804723907218"/>
    <x v="0"/>
    <n v="5447.52"/>
    <n v="30869.280000000002"/>
    <n v="41764.320000000007"/>
    <x v="1"/>
  </r>
  <r>
    <n v="449"/>
    <s v="Sales Associate"/>
    <s v="Apparel"/>
    <d v="2020-07-15T00:00:00"/>
    <d v="2019-07-01T00:00:00"/>
    <n v="30043.907941877147"/>
    <n v="1564.2"/>
    <n v="19.207203645235357"/>
    <s v="Active"/>
    <s v="FT"/>
    <s v="N/A"/>
    <s v="Chicago"/>
    <s v="Cook"/>
    <s v="IL"/>
    <x v="2"/>
    <n v="17.46"/>
    <n v="36316.800000000003"/>
    <n v="1.7472036452353557"/>
    <n v="-6272.8920581228558"/>
    <x v="1"/>
    <n v="5447.52"/>
    <n v="30869.280000000002"/>
    <n v="41764.320000000007"/>
    <x v="0"/>
  </r>
  <r>
    <n v="450"/>
    <s v="Sales Associate"/>
    <s v="Apparel"/>
    <d v="2015-01-01T00:00:00"/>
    <d v="2019-07-01T00:00:00"/>
    <n v="40225.595095266959"/>
    <n v="2085.6"/>
    <n v="19.287301062172496"/>
    <s v="Active"/>
    <s v="FT"/>
    <s v="N/A"/>
    <s v="Nashville"/>
    <s v="Davidson"/>
    <s v="TN"/>
    <x v="0"/>
    <n v="15.32"/>
    <n v="31865.599999999999"/>
    <n v="3.9673010621724956"/>
    <n v="8359.9950952669606"/>
    <x v="0"/>
    <n v="4779.8399999999992"/>
    <n v="27085.759999999998"/>
    <n v="36645.439999999995"/>
    <x v="0"/>
  </r>
  <r>
    <n v="451"/>
    <s v="Sales Associate"/>
    <s v="Apparel"/>
    <d v="2018-01-01T00:00:00"/>
    <d v="2019-07-01T00:00:00"/>
    <n v="40332.275628511918"/>
    <n v="2085.6"/>
    <n v="19.338452065838091"/>
    <s v="Active"/>
    <s v="FT"/>
    <s v="N/A"/>
    <s v="Nashville"/>
    <s v="Davidson"/>
    <s v="TN"/>
    <x v="0"/>
    <n v="15.32"/>
    <n v="31865.599999999999"/>
    <n v="4.0184520658380904"/>
    <n v="8466.6756285119191"/>
    <x v="0"/>
    <n v="4779.8399999999992"/>
    <n v="27085.759999999998"/>
    <n v="36645.439999999995"/>
    <x v="0"/>
  </r>
  <r>
    <n v="452"/>
    <s v="Sales Associate"/>
    <s v="Apparel"/>
    <d v="2015-01-01T00:00:00"/>
    <d v="2019-07-01T00:00:00"/>
    <n v="40332.302760742707"/>
    <n v="2085.6"/>
    <n v="19.338465075154733"/>
    <s v="Active"/>
    <s v="FT"/>
    <s v="N/A"/>
    <s v="Nashville"/>
    <s v="Davidson"/>
    <s v="TN"/>
    <x v="0"/>
    <n v="15.32"/>
    <n v="31865.599999999999"/>
    <n v="4.0184650751547331"/>
    <n v="8466.7027607427081"/>
    <x v="0"/>
    <n v="4779.8399999999992"/>
    <n v="27085.759999999998"/>
    <n v="36645.439999999995"/>
    <x v="0"/>
  </r>
  <r>
    <n v="453"/>
    <s v="Sales Associate"/>
    <s v="Apparel"/>
    <d v="2018-01-01T00:00:00"/>
    <d v="2019-07-01T00:00:00"/>
    <n v="40354.217611333981"/>
    <n v="2085.6"/>
    <n v="19.348972771065391"/>
    <s v="Active"/>
    <s v="FT"/>
    <s v="N/A"/>
    <s v="Nashville"/>
    <s v="Davidson"/>
    <s v="TN"/>
    <x v="0"/>
    <n v="15.32"/>
    <n v="31865.599999999999"/>
    <n v="4.0289727710653906"/>
    <n v="8488.6176113339825"/>
    <x v="0"/>
    <n v="4779.8399999999992"/>
    <n v="27085.759999999998"/>
    <n v="36645.439999999995"/>
    <x v="0"/>
  </r>
  <r>
    <n v="454"/>
    <s v="Sales Associate"/>
    <s v="Apparel"/>
    <d v="2015-01-01T00:00:00"/>
    <d v="2019-07-01T00:00:00"/>
    <n v="40391.734164571943"/>
    <n v="2085.6"/>
    <n v="19.36696114526848"/>
    <s v="Active"/>
    <s v="FT"/>
    <s v="N/A"/>
    <s v="Nashville"/>
    <s v="Davidson"/>
    <s v="TN"/>
    <x v="0"/>
    <n v="15.32"/>
    <n v="31865.599999999999"/>
    <n v="4.0469611452684795"/>
    <n v="8526.134164571944"/>
    <x v="0"/>
    <n v="4779.8399999999992"/>
    <n v="27085.759999999998"/>
    <n v="36645.439999999995"/>
    <x v="0"/>
  </r>
  <r>
    <n v="455"/>
    <s v="Sales Associate"/>
    <s v="Apparel"/>
    <d v="2018-01-01T00:00:00"/>
    <d v="2019-07-01T00:00:00"/>
    <n v="40412.454758643762"/>
    <n v="2085.6"/>
    <n v="19.376896221060491"/>
    <s v="Active"/>
    <s v="FT"/>
    <s v="N/A"/>
    <s v="Nashville"/>
    <s v="Davidson"/>
    <s v="TN"/>
    <x v="0"/>
    <n v="15.32"/>
    <n v="31865.599999999999"/>
    <n v="4.0568962210604909"/>
    <n v="8546.8547586437635"/>
    <x v="0"/>
    <n v="4779.8399999999992"/>
    <n v="27085.759999999998"/>
    <n v="36645.439999999995"/>
    <x v="0"/>
  </r>
  <r>
    <n v="456"/>
    <s v="Sales Associate"/>
    <s v="Apparel"/>
    <d v="2015-01-01T00:00:00"/>
    <d v="2019-07-01T00:00:00"/>
    <n v="40420.143704752285"/>
    <n v="2085.6"/>
    <n v="19.380582904081457"/>
    <s v="Active"/>
    <s v="FT"/>
    <s v="N/A"/>
    <s v="Nashville"/>
    <s v="Davidson"/>
    <s v="TN"/>
    <x v="0"/>
    <n v="15.32"/>
    <n v="31865.599999999999"/>
    <n v="4.0605829040814569"/>
    <n v="8554.5437047522864"/>
    <x v="0"/>
    <n v="4779.8399999999992"/>
    <n v="27085.759999999998"/>
    <n v="36645.439999999995"/>
    <x v="0"/>
  </r>
  <r>
    <n v="457"/>
    <s v="Sales Associate"/>
    <s v="Apparel"/>
    <d v="2020-07-01T00:00:00"/>
    <d v="2019-07-01T00:00:00"/>
    <n v="37474.88437656789"/>
    <n v="1929.18"/>
    <n v="19.425291769854493"/>
    <s v="Active"/>
    <s v="FT"/>
    <s v="N/A"/>
    <s v="Nashville"/>
    <s v="Davidson"/>
    <s v="TN"/>
    <x v="0"/>
    <n v="15.32"/>
    <n v="31865.599999999999"/>
    <n v="4.1052917698544924"/>
    <n v="5609.2843765678917"/>
    <x v="0"/>
    <n v="4779.8399999999992"/>
    <n v="27085.759999999998"/>
    <n v="36645.439999999995"/>
    <x v="0"/>
  </r>
  <r>
    <n v="458"/>
    <s v="Sales Associate"/>
    <s v="Apparel"/>
    <d v="2020-07-01T00:00:00"/>
    <d v="2019-07-01T00:00:00"/>
    <n v="37504.181690563986"/>
    <n v="1929.18"/>
    <n v="19.440478177549004"/>
    <s v="Active"/>
    <s v="FT"/>
    <s v="N/A"/>
    <s v="Nashville"/>
    <s v="Davidson"/>
    <s v="TN"/>
    <x v="0"/>
    <n v="15.32"/>
    <n v="31865.599999999999"/>
    <n v="4.1204781775490034"/>
    <n v="5638.5816905639876"/>
    <x v="0"/>
    <n v="4779.8399999999992"/>
    <n v="27085.759999999998"/>
    <n v="36645.439999999995"/>
    <x v="0"/>
  </r>
  <r>
    <n v="459"/>
    <s v="Sales Associate"/>
    <s v="Apparel"/>
    <d v="2020-07-01T00:00:00"/>
    <d v="2019-07-01T00:00:00"/>
    <n v="37543.758737474942"/>
    <n v="1929.18"/>
    <n v="19.4609931356716"/>
    <s v="Active"/>
    <s v="FT"/>
    <s v="N/A"/>
    <s v="Nashville"/>
    <s v="Davidson"/>
    <s v="TN"/>
    <x v="0"/>
    <n v="15.32"/>
    <n v="31865.599999999999"/>
    <n v="4.1409931356716001"/>
    <n v="5678.1587374749433"/>
    <x v="0"/>
    <n v="4779.8399999999992"/>
    <n v="27085.759999999998"/>
    <n v="36645.439999999995"/>
    <x v="0"/>
  </r>
  <r>
    <n v="460"/>
    <s v="Sales Associate"/>
    <s v="Apparel"/>
    <d v="2020-07-01T00:00:00"/>
    <d v="2019-07-01T00:00:00"/>
    <n v="37549.055684421903"/>
    <n v="1929.18"/>
    <n v="19.463738834334745"/>
    <s v="Active"/>
    <s v="FT"/>
    <s v="N/A"/>
    <s v="Nashville"/>
    <s v="Davidson"/>
    <s v="TN"/>
    <x v="0"/>
    <n v="15.32"/>
    <n v="31865.599999999999"/>
    <n v="4.1437388343347443"/>
    <n v="5683.4556844219042"/>
    <x v="0"/>
    <n v="4779.8399999999992"/>
    <n v="27085.759999999998"/>
    <n v="36645.439999999995"/>
    <x v="0"/>
  </r>
  <r>
    <n v="461"/>
    <s v="Sales Associate"/>
    <s v="Apparel"/>
    <d v="2020-06-01T00:00:00"/>
    <d v="2019-07-01T00:00:00"/>
    <n v="40633.110467908256"/>
    <n v="2085.6"/>
    <n v="19.482695851509522"/>
    <s v="Active"/>
    <s v="FT"/>
    <s v="N/A"/>
    <s v="Chicago"/>
    <s v="Cook"/>
    <s v="IL"/>
    <x v="2"/>
    <n v="17.46"/>
    <n v="36316.800000000003"/>
    <n v="2.0226958515095212"/>
    <n v="4316.3104679082535"/>
    <x v="0"/>
    <n v="5447.52"/>
    <n v="30869.280000000002"/>
    <n v="41764.320000000007"/>
    <x v="1"/>
  </r>
  <r>
    <n v="462"/>
    <s v="Sales Associate"/>
    <s v="Apparel"/>
    <d v="2020-06-01T00:00:00"/>
    <d v="2019-07-01T00:00:00"/>
    <n v="40662.072978755583"/>
    <n v="2085.6"/>
    <n v="19.496582747773104"/>
    <s v="Active"/>
    <s v="FT"/>
    <s v="N/A"/>
    <s v="Chicago"/>
    <s v="Cook"/>
    <s v="IL"/>
    <x v="2"/>
    <n v="17.46"/>
    <n v="36316.800000000003"/>
    <n v="2.0365827477731031"/>
    <n v="4345.27297875558"/>
    <x v="0"/>
    <n v="5447.52"/>
    <n v="30869.280000000002"/>
    <n v="41764.320000000007"/>
    <x v="1"/>
  </r>
  <r>
    <n v="463"/>
    <s v="Sales Associate"/>
    <s v="Apparel"/>
    <d v="2020-06-01T00:00:00"/>
    <d v="2019-07-01T00:00:00"/>
    <n v="40715.599968222887"/>
    <n v="2085.6"/>
    <n v="19.522247779163258"/>
    <s v="Active"/>
    <s v="FT"/>
    <s v="N/A"/>
    <s v="Chicago"/>
    <s v="Cook"/>
    <s v="IL"/>
    <x v="2"/>
    <n v="17.46"/>
    <n v="36316.800000000003"/>
    <n v="2.0622477791632576"/>
    <n v="4398.7999682228838"/>
    <x v="0"/>
    <n v="5447.52"/>
    <n v="30869.280000000002"/>
    <n v="41764.320000000007"/>
    <x v="1"/>
  </r>
  <r>
    <n v="464"/>
    <s v="Sales Associate"/>
    <s v="Apparel"/>
    <d v="2020-06-01T00:00:00"/>
    <d v="2019-07-01T00:00:00"/>
    <n v="40838.278042431273"/>
    <n v="2085.6"/>
    <n v="19.581069257015379"/>
    <s v="Active"/>
    <s v="FT"/>
    <s v="N/A"/>
    <s v="Chicago"/>
    <s v="Cook"/>
    <s v="IL"/>
    <x v="2"/>
    <n v="17.46"/>
    <n v="36316.800000000003"/>
    <n v="2.1210692570153782"/>
    <n v="4521.4780424312703"/>
    <x v="0"/>
    <n v="5447.52"/>
    <n v="30869.280000000002"/>
    <n v="41764.320000000007"/>
    <x v="1"/>
  </r>
  <r>
    <n v="465"/>
    <s v="Sales Associate"/>
    <s v="Apparel"/>
    <d v="2020-06-01T00:00:00"/>
    <d v="2019-07-01T00:00:00"/>
    <n v="38824.019082415442"/>
    <n v="1981.32"/>
    <n v="19.595027094268186"/>
    <s v="Active"/>
    <s v="FT"/>
    <s v="N/A"/>
    <s v="Chicago"/>
    <s v="Cook"/>
    <s v="IL"/>
    <x v="2"/>
    <n v="17.46"/>
    <n v="36316.800000000003"/>
    <n v="2.1350270942681853"/>
    <n v="2507.2190824154386"/>
    <x v="0"/>
    <n v="5447.52"/>
    <n v="30869.280000000002"/>
    <n v="41764.320000000007"/>
    <x v="1"/>
  </r>
  <r>
    <n v="466"/>
    <s v="Sales Associate"/>
    <s v="Apparel"/>
    <d v="2020-06-01T00:00:00"/>
    <d v="2019-07-01T00:00:00"/>
    <n v="37816.222530921121"/>
    <n v="1929.18"/>
    <n v="19.602226091355455"/>
    <s v="Active"/>
    <s v="FT"/>
    <s v="N/A"/>
    <s v="Chicago"/>
    <s v="Cook"/>
    <s v="IL"/>
    <x v="2"/>
    <n v="17.46"/>
    <n v="36316.800000000003"/>
    <n v="2.1422260913554538"/>
    <n v="1499.4225309211179"/>
    <x v="0"/>
    <n v="5447.52"/>
    <n v="30869.280000000002"/>
    <n v="41764.320000000007"/>
    <x v="1"/>
  </r>
  <r>
    <n v="467"/>
    <s v="Sales Associate"/>
    <s v="Apparel"/>
    <d v="2020-06-01T00:00:00"/>
    <d v="2019-07-01T00:00:00"/>
    <n v="36803.610884124901"/>
    <n v="1877.04"/>
    <n v="19.607259772900367"/>
    <s v="Active"/>
    <s v="FT"/>
    <s v="N/A"/>
    <s v="Chicago"/>
    <s v="Cook"/>
    <s v="IL"/>
    <x v="2"/>
    <n v="17.46"/>
    <n v="36316.800000000003"/>
    <n v="2.147259772900366"/>
    <n v="486.81088412489771"/>
    <x v="0"/>
    <n v="5447.52"/>
    <n v="30869.280000000002"/>
    <n v="41764.320000000007"/>
    <x v="1"/>
  </r>
  <r>
    <n v="468"/>
    <s v="Senior Sales Associate"/>
    <s v="Apparel"/>
    <d v="2017-01-01T00:00:00"/>
    <d v="2019-07-01T00:00:00"/>
    <n v="35803.027629585333"/>
    <n v="1824.9"/>
    <n v="19.619172354422343"/>
    <s v="Active"/>
    <s v="FT"/>
    <s v="N/A"/>
    <s v="Chicago"/>
    <s v="Cook"/>
    <s v="IL"/>
    <x v="2"/>
    <n v="17.46"/>
    <n v="36316.800000000003"/>
    <n v="2.159172354422342"/>
    <n v="-513.77237041467015"/>
    <x v="1"/>
    <n v="5447.52"/>
    <n v="30869.280000000002"/>
    <n v="41764.320000000007"/>
    <x v="1"/>
  </r>
  <r>
    <n v="469"/>
    <s v="Sales Associate"/>
    <s v="Apparel"/>
    <d v="2020-06-01T00:00:00"/>
    <d v="2019-07-01T00:00:00"/>
    <n v="35930.741223840792"/>
    <n v="1824.9"/>
    <n v="19.689156240802671"/>
    <s v="Active"/>
    <s v="FT"/>
    <s v="N/A"/>
    <s v="Chicago"/>
    <s v="Cook"/>
    <s v="IL"/>
    <x v="2"/>
    <n v="17.46"/>
    <n v="36316.800000000003"/>
    <n v="2.2291562408026699"/>
    <n v="-386.05877615921054"/>
    <x v="1"/>
    <n v="5447.52"/>
    <n v="30869.280000000002"/>
    <n v="41764.320000000007"/>
    <x v="1"/>
  </r>
  <r>
    <n v="470"/>
    <s v="Sales Associate"/>
    <s v="Apparel"/>
    <d v="2020-06-01T00:00:00"/>
    <d v="2019-07-01T00:00:00"/>
    <n v="33883.066832500437"/>
    <n v="1720.6200000000001"/>
    <n v="19.692359052260485"/>
    <s v="Active"/>
    <s v="FT"/>
    <s v="N/A"/>
    <s v="Chicago"/>
    <s v="Cook"/>
    <s v="IL"/>
    <x v="2"/>
    <n v="17.46"/>
    <n v="36316.800000000003"/>
    <n v="2.2323590522604846"/>
    <n v="-2433.7331674995658"/>
    <x v="1"/>
    <n v="5447.52"/>
    <n v="30869.280000000002"/>
    <n v="41764.320000000007"/>
    <x v="1"/>
  </r>
  <r>
    <n v="471"/>
    <s v="Sales Associate"/>
    <s v="Apparel"/>
    <d v="2020-06-01T00:00:00"/>
    <d v="2019-07-01T00:00:00"/>
    <n v="33914.701276426465"/>
    <n v="1720.6200000000001"/>
    <n v="19.710744543493892"/>
    <s v="Active"/>
    <s v="FT"/>
    <s v="N/A"/>
    <s v="Chicago"/>
    <s v="Cook"/>
    <s v="IL"/>
    <x v="2"/>
    <n v="17.46"/>
    <n v="36316.800000000003"/>
    <n v="2.2507445434938909"/>
    <n v="-2402.0987235735374"/>
    <x v="1"/>
    <n v="5447.52"/>
    <n v="30869.280000000002"/>
    <n v="41764.320000000007"/>
    <x v="1"/>
  </r>
  <r>
    <n v="472"/>
    <s v="Sales Associate"/>
    <s v="Apparel"/>
    <d v="2020-06-01T00:00:00"/>
    <d v="2019-07-01T00:00:00"/>
    <n v="32920.07083982625"/>
    <n v="1668.48"/>
    <n v="19.730575637602037"/>
    <s v="Active"/>
    <s v="FT"/>
    <s v="N/A"/>
    <s v="Chicago"/>
    <s v="Cook"/>
    <s v="IL"/>
    <x v="2"/>
    <n v="17.46"/>
    <n v="36316.800000000003"/>
    <n v="2.2705756376020361"/>
    <n v="-3396.7291601737525"/>
    <x v="1"/>
    <n v="5447.52"/>
    <n v="30869.280000000002"/>
    <n v="41764.320000000007"/>
    <x v="1"/>
  </r>
  <r>
    <n v="473"/>
    <s v="Sales Associate"/>
    <s v="Apparel"/>
    <d v="2020-06-01T00:00:00"/>
    <d v="2019-07-01T00:00:00"/>
    <n v="31911.349196026786"/>
    <n v="1616.34"/>
    <n v="19.742968184928163"/>
    <s v="Active"/>
    <s v="FT"/>
    <s v="N/A"/>
    <s v="Chicago"/>
    <s v="Cook"/>
    <s v="IL"/>
    <x v="2"/>
    <n v="17.46"/>
    <n v="36316.800000000003"/>
    <n v="2.282968184928162"/>
    <n v="-4405.4508039732173"/>
    <x v="1"/>
    <n v="5447.52"/>
    <n v="30869.280000000002"/>
    <n v="41764.320000000007"/>
    <x v="1"/>
  </r>
  <r>
    <n v="474"/>
    <s v="Sales Associate"/>
    <s v="Apparel"/>
    <d v="2020-07-17T00:00:00"/>
    <d v="2019-07-01T00:00:00"/>
    <n v="41186.068800405752"/>
    <n v="2085.6"/>
    <n v="19.747827387996622"/>
    <s v="Active"/>
    <s v="FT"/>
    <s v="N/A"/>
    <s v="Chicago"/>
    <s v="Cook"/>
    <s v="IL"/>
    <x v="2"/>
    <n v="17.46"/>
    <n v="36316.800000000003"/>
    <n v="2.2878273879966216"/>
    <n v="4869.2688004057491"/>
    <x v="0"/>
    <n v="5447.52"/>
    <n v="30869.280000000002"/>
    <n v="41764.320000000007"/>
    <x v="1"/>
  </r>
  <r>
    <n v="475"/>
    <s v="Sales Associate"/>
    <s v="Apparel"/>
    <d v="2020-07-19T00:00:00"/>
    <d v="2019-07-01T00:00:00"/>
    <n v="41239.547787582982"/>
    <n v="2085.6"/>
    <n v="19.77346940332901"/>
    <s v="Active"/>
    <s v="FT"/>
    <s v="N/A"/>
    <s v="Chicago"/>
    <s v="Cook"/>
    <s v="IL"/>
    <x v="2"/>
    <n v="17.46"/>
    <n v="36316.800000000003"/>
    <n v="2.3134694033290089"/>
    <n v="4922.7477875829791"/>
    <x v="0"/>
    <n v="5447.52"/>
    <n v="30869.280000000002"/>
    <n v="41764.320000000007"/>
    <x v="1"/>
  </r>
  <r>
    <n v="476"/>
    <s v="Sales Associate"/>
    <s v="Apparel"/>
    <d v="2020-07-20T00:00:00"/>
    <d v="2019-07-01T00:00:00"/>
    <n v="41333.010994959492"/>
    <n v="2085.6"/>
    <n v="19.818282985692125"/>
    <s v="Active"/>
    <s v="FT"/>
    <s v="N/A"/>
    <s v="Chicago"/>
    <s v="Cook"/>
    <s v="IL"/>
    <x v="2"/>
    <n v="17.46"/>
    <n v="36316.800000000003"/>
    <n v="2.3582829856921244"/>
    <n v="5016.2109949594887"/>
    <x v="0"/>
    <n v="5447.52"/>
    <n v="30869.280000000002"/>
    <n v="41764.320000000007"/>
    <x v="1"/>
  </r>
  <r>
    <n v="477"/>
    <s v="Sales Associate"/>
    <s v="Apparel"/>
    <d v="2020-07-11T00:00:00"/>
    <d v="2019-07-01T00:00:00"/>
    <n v="39300.334489914312"/>
    <n v="1981.32"/>
    <n v="19.835430162676555"/>
    <s v="Active"/>
    <s v="FT"/>
    <s v="N/A"/>
    <s v="Chicago"/>
    <s v="Cook"/>
    <s v="IL"/>
    <x v="2"/>
    <n v="17.46"/>
    <n v="36316.800000000003"/>
    <n v="2.3754301626765546"/>
    <n v="2983.5344899143092"/>
    <x v="0"/>
    <n v="5447.52"/>
    <n v="30869.280000000002"/>
    <n v="41764.320000000007"/>
    <x v="1"/>
  </r>
  <r>
    <n v="478"/>
    <s v="Sales Associate"/>
    <s v="Apparel"/>
    <d v="2020-07-02T00:00:00"/>
    <d v="2019-07-01T00:00:00"/>
    <n v="37321.271499323564"/>
    <n v="1877.04"/>
    <n v="19.883045379599562"/>
    <s v="Active"/>
    <s v="FT"/>
    <s v="N/A"/>
    <s v="Chicago"/>
    <s v="Cook"/>
    <s v="IL"/>
    <x v="2"/>
    <n v="17.46"/>
    <n v="36316.800000000003"/>
    <n v="2.4230453795995608"/>
    <n v="1004.4714993235611"/>
    <x v="0"/>
    <n v="5447.52"/>
    <n v="30869.280000000002"/>
    <n v="41764.320000000007"/>
    <x v="1"/>
  </r>
  <r>
    <n v="479"/>
    <s v="Sales Associate"/>
    <s v="Apparel"/>
    <d v="2020-07-20T00:00:00"/>
    <d v="2019-07-01T00:00:00"/>
    <n v="37437.134862025428"/>
    <n v="1877.04"/>
    <n v="19.944772014461829"/>
    <s v="Active"/>
    <s v="FT"/>
    <s v="N/A"/>
    <s v="Chicago"/>
    <s v="Cook"/>
    <s v="IL"/>
    <x v="2"/>
    <n v="17.46"/>
    <n v="36316.800000000003"/>
    <n v="2.4847720144618286"/>
    <n v="1120.3348620254255"/>
    <x v="0"/>
    <n v="5447.52"/>
    <n v="30869.280000000002"/>
    <n v="41764.320000000007"/>
    <x v="1"/>
  </r>
  <r>
    <n v="480"/>
    <s v="Sales Associate"/>
    <s v="Apparel"/>
    <d v="2020-07-05T00:00:00"/>
    <d v="2019-07-01T00:00:00"/>
    <n v="36484.435511153562"/>
    <n v="1824.9"/>
    <n v="19.992566996083927"/>
    <s v="Active"/>
    <s v="FT"/>
    <s v="N/A"/>
    <s v="Chicago"/>
    <s v="Cook"/>
    <s v="IL"/>
    <x v="2"/>
    <n v="17.46"/>
    <n v="36316.800000000003"/>
    <n v="2.5325669960839257"/>
    <n v="167.63551115355949"/>
    <x v="0"/>
    <n v="5447.52"/>
    <n v="30869.280000000002"/>
    <n v="41764.320000000007"/>
    <x v="1"/>
  </r>
  <r>
    <n v="481"/>
    <s v="Sales Associate"/>
    <s v="Apparel"/>
    <d v="2020-07-07T00:00:00"/>
    <d v="2019-07-01T00:00:00"/>
    <n v="36508.315701796899"/>
    <n v="1824.9"/>
    <n v="20.00565274908044"/>
    <s v="Active"/>
    <s v="FT"/>
    <s v="N/A"/>
    <s v="Chicago"/>
    <s v="Cook"/>
    <s v="IL"/>
    <x v="2"/>
    <n v="17.46"/>
    <n v="36316.800000000003"/>
    <n v="2.545652749080439"/>
    <n v="191.51570179689588"/>
    <x v="0"/>
    <n v="5447.52"/>
    <n v="30869.280000000002"/>
    <n v="41764.320000000007"/>
    <x v="1"/>
  </r>
  <r>
    <n v="482"/>
    <s v="Sales Associate"/>
    <s v="Apparel"/>
    <d v="2020-07-10T00:00:00"/>
    <d v="2019-07-01T00:00:00"/>
    <n v="36560.867289138267"/>
    <n v="1824.9"/>
    <n v="20.034449717320545"/>
    <s v="Active"/>
    <s v="FT"/>
    <s v="N/A"/>
    <s v="Chicago"/>
    <s v="Cook"/>
    <s v="IL"/>
    <x v="2"/>
    <n v="17.46"/>
    <n v="36316.800000000003"/>
    <n v="2.5744497173205438"/>
    <n v="244.06728913826373"/>
    <x v="0"/>
    <n v="5447.52"/>
    <n v="30869.280000000002"/>
    <n v="41764.320000000007"/>
    <x v="1"/>
  </r>
  <r>
    <n v="483"/>
    <s v="Sales Associate"/>
    <s v="Apparel"/>
    <d v="2020-07-04T00:00:00"/>
    <d v="2019-07-01T00:00:00"/>
    <n v="35528.141454210381"/>
    <n v="1772.76"/>
    <n v="20.04114570173649"/>
    <s v="Active"/>
    <s v="FT"/>
    <s v="N/A"/>
    <s v="Chicago"/>
    <s v="Cook"/>
    <s v="IL"/>
    <x v="2"/>
    <n v="17.46"/>
    <n v="36316.800000000003"/>
    <n v="2.5811457017364887"/>
    <n v="-788.65854578962171"/>
    <x v="1"/>
    <n v="5447.52"/>
    <n v="30869.280000000002"/>
    <n v="41764.320000000007"/>
    <x v="1"/>
  </r>
  <r>
    <n v="484"/>
    <s v="Sales Associate"/>
    <s v="Apparel"/>
    <d v="2020-07-09T00:00:00"/>
    <d v="2019-07-01T00:00:00"/>
    <n v="35570.401515377431"/>
    <n v="1772.76"/>
    <n v="20.064984270503299"/>
    <s v="Active"/>
    <s v="FT"/>
    <s v="N/A"/>
    <s v="Chicago"/>
    <s v="Cook"/>
    <s v="IL"/>
    <x v="2"/>
    <n v="17.46"/>
    <n v="36316.800000000003"/>
    <n v="2.6049842705032979"/>
    <n v="-746.39848462257214"/>
    <x v="1"/>
    <n v="5447.52"/>
    <n v="30869.280000000002"/>
    <n v="41764.320000000007"/>
    <x v="1"/>
  </r>
  <r>
    <n v="485"/>
    <s v="Sales Associate"/>
    <s v="Apparel"/>
    <d v="2020-07-18T00:00:00"/>
    <d v="2019-07-01T00:00:00"/>
    <n v="34569.954428095094"/>
    <n v="1720.6200000000001"/>
    <n v="20.09156840446763"/>
    <s v="Active"/>
    <s v="FT"/>
    <s v="N/A"/>
    <s v="Chicago"/>
    <s v="Cook"/>
    <s v="IL"/>
    <x v="2"/>
    <n v="17.46"/>
    <n v="36316.800000000003"/>
    <n v="2.6315684044676289"/>
    <n v="-1746.8455719049089"/>
    <x v="1"/>
    <n v="5447.52"/>
    <n v="30869.280000000002"/>
    <n v="41764.320000000007"/>
    <x v="1"/>
  </r>
  <r>
    <n v="486"/>
    <s v="Sales Associate"/>
    <s v="Apparel"/>
    <d v="2020-07-08T00:00:00"/>
    <d v="2019-07-01T00:00:00"/>
    <n v="33567.56281721445"/>
    <n v="1668.48"/>
    <n v="20.118648600651163"/>
    <s v="Active"/>
    <s v="FT"/>
    <s v="N/A"/>
    <s v="Chicago"/>
    <s v="Cook"/>
    <s v="IL"/>
    <x v="2"/>
    <n v="17.46"/>
    <n v="36316.800000000003"/>
    <n v="2.658648600651162"/>
    <n v="-2749.2371827855532"/>
    <x v="1"/>
    <n v="5447.52"/>
    <n v="30869.280000000002"/>
    <n v="41764.320000000007"/>
    <x v="1"/>
  </r>
  <r>
    <n v="487"/>
    <s v="Sales Associate"/>
    <s v="Apparel"/>
    <d v="2020-07-21T00:00:00"/>
    <d v="2019-07-01T00:00:00"/>
    <n v="33656.276451164835"/>
    <n v="1668.48"/>
    <n v="20.17181893170121"/>
    <s v="Active"/>
    <s v="FT"/>
    <s v="N/A"/>
    <s v="Chicago"/>
    <s v="Cook"/>
    <s v="IL"/>
    <x v="2"/>
    <n v="17.46"/>
    <n v="36316.800000000003"/>
    <n v="2.7118189317012096"/>
    <n v="-2660.5235488351682"/>
    <x v="1"/>
    <n v="5447.52"/>
    <n v="30869.280000000002"/>
    <n v="41764.320000000007"/>
    <x v="1"/>
  </r>
  <r>
    <n v="488"/>
    <s v="Senior Sales Associate"/>
    <s v="Apparel"/>
    <d v="2020-01-01T00:00:00"/>
    <d v="2019-07-01T00:00:00"/>
    <n v="42313.446192692718"/>
    <n v="2085.6"/>
    <n v="20.28838041460142"/>
    <s v="Active"/>
    <s v="FT"/>
    <s v="N/A"/>
    <s v="Chicago"/>
    <s v="Cook"/>
    <s v="IL"/>
    <x v="2"/>
    <n v="17.46"/>
    <n v="36316.800000000003"/>
    <n v="2.8283804146014191"/>
    <n v="5996.646192692715"/>
    <x v="0"/>
    <n v="5447.52"/>
    <n v="30869.280000000002"/>
    <n v="41764.320000000007"/>
    <x v="0"/>
  </r>
  <r>
    <n v="489"/>
    <s v="Senior Sales Associate"/>
    <s v="Apparel"/>
    <d v="2014-01-01T00:00:00"/>
    <d v="2019-07-01T00:00:00"/>
    <n v="42475.500420571429"/>
    <n v="2085.6"/>
    <n v="20.366081904761906"/>
    <s v="Active"/>
    <s v="FT"/>
    <s v="N/A"/>
    <s v="Chicago"/>
    <s v="Cook"/>
    <s v="IL"/>
    <x v="2"/>
    <n v="17.46"/>
    <n v="36316.800000000003"/>
    <n v="2.9060819047619049"/>
    <n v="6158.7004205714256"/>
    <x v="0"/>
    <n v="5447.52"/>
    <n v="30869.280000000002"/>
    <n v="41764.320000000007"/>
    <x v="0"/>
  </r>
  <r>
    <n v="490"/>
    <s v="Sales Associate"/>
    <s v="Apparel"/>
    <d v="2020-07-16T00:00:00"/>
    <d v="2019-07-01T00:00:00"/>
    <n v="42543.575888567488"/>
    <n v="2085.6"/>
    <n v="20.398722616305854"/>
    <s v="Active"/>
    <s v="FT"/>
    <s v="N/A"/>
    <s v="Chicago"/>
    <s v="Cook"/>
    <s v="IL"/>
    <x v="2"/>
    <n v="17.46"/>
    <n v="36316.800000000003"/>
    <n v="2.9387226163058529"/>
    <n v="6226.7758885674848"/>
    <x v="0"/>
    <n v="5447.52"/>
    <n v="30869.280000000002"/>
    <n v="41764.320000000007"/>
    <x v="0"/>
  </r>
  <r>
    <n v="491"/>
    <s v="Sales Associate"/>
    <s v="Apparel"/>
    <d v="2020-07-22T00:00:00"/>
    <d v="2019-07-01T00:00:00"/>
    <n v="42600.242698461538"/>
    <n v="2085.6"/>
    <n v="20.425893123543123"/>
    <s v="Active"/>
    <s v="FT"/>
    <s v="N/A"/>
    <s v="Chicago"/>
    <s v="Cook"/>
    <s v="IL"/>
    <x v="2"/>
    <n v="17.46"/>
    <n v="36316.800000000003"/>
    <n v="2.9658931235431218"/>
    <n v="6283.4426984615347"/>
    <x v="0"/>
    <n v="5447.52"/>
    <n v="30869.280000000002"/>
    <n v="41764.320000000007"/>
    <x v="0"/>
  </r>
  <r>
    <n v="492"/>
    <s v="Sales Associate"/>
    <s v="Apparel"/>
    <d v="2020-07-06T00:00:00"/>
    <d v="2019-07-01T00:00:00"/>
    <n v="43178.645785778426"/>
    <n v="2085.6"/>
    <n v="20.703224868516699"/>
    <s v="Active"/>
    <s v="FT"/>
    <s v="N/A"/>
    <s v="Chicago"/>
    <s v="Cook"/>
    <s v="IL"/>
    <x v="2"/>
    <n v="17.46"/>
    <n v="36316.800000000003"/>
    <n v="3.2432248685166982"/>
    <n v="6861.8457857784233"/>
    <x v="0"/>
    <n v="5447.52"/>
    <n v="30869.280000000002"/>
    <n v="41764.320000000007"/>
    <x v="0"/>
  </r>
  <r>
    <n v="493"/>
    <s v="Sales Associate"/>
    <s v="Apparel"/>
    <d v="2020-07-12T00:00:00"/>
    <d v="2019-07-01T00:00:00"/>
    <n v="43200.581476303269"/>
    <n v="2085.6"/>
    <n v="20.713742556723854"/>
    <s v="Active"/>
    <s v="FT"/>
    <s v="N/A"/>
    <s v="Chicago"/>
    <s v="Cook"/>
    <s v="IL"/>
    <x v="2"/>
    <n v="17.46"/>
    <n v="36316.800000000003"/>
    <n v="3.2537425567238536"/>
    <n v="6883.7814763032657"/>
    <x v="0"/>
    <n v="5447.52"/>
    <n v="30869.280000000002"/>
    <n v="41764.320000000007"/>
    <x v="0"/>
  </r>
  <r>
    <n v="494"/>
    <s v="Sales Associate"/>
    <s v="Apparel"/>
    <d v="2020-07-13T00:00:00"/>
    <d v="2019-07-01T00:00:00"/>
    <n v="43284.850906853455"/>
    <n v="2085.6"/>
    <n v="20.754147922350143"/>
    <s v="Active"/>
    <s v="FT"/>
    <s v="N/A"/>
    <s v="Chicago"/>
    <s v="Cook"/>
    <s v="IL"/>
    <x v="2"/>
    <n v="17.46"/>
    <n v="36316.800000000003"/>
    <n v="3.2941479223501418"/>
    <n v="6968.050906853452"/>
    <x v="0"/>
    <n v="5447.52"/>
    <n v="30869.280000000002"/>
    <n v="41764.320000000007"/>
    <x v="0"/>
  </r>
  <r>
    <n v="495"/>
    <s v="Sales Associate"/>
    <s v="Apparel"/>
    <d v="2020-07-14T00:00:00"/>
    <d v="2019-07-01T00:00:00"/>
    <n v="43571.721263725354"/>
    <n v="2085.6"/>
    <n v="20.891696041295241"/>
    <s v="Active"/>
    <s v="FT"/>
    <s v="N/A"/>
    <s v="Chicago"/>
    <s v="Cook"/>
    <s v="IL"/>
    <x v="2"/>
    <n v="17.46"/>
    <n v="36316.800000000003"/>
    <n v="3.4316960412952398"/>
    <n v="7254.9212637253513"/>
    <x v="0"/>
    <n v="5447.52"/>
    <n v="30869.280000000002"/>
    <n v="41764.320000000007"/>
    <x v="0"/>
  </r>
  <r>
    <n v="496"/>
    <s v="Sales Associate"/>
    <s v="Apparel"/>
    <d v="2020-07-15T00:00:00"/>
    <d v="2019-07-01T00:00:00"/>
    <n v="32682.550175520351"/>
    <n v="1564.2"/>
    <n v="20.894099332259525"/>
    <s v="Active"/>
    <s v="FT"/>
    <s v="N/A"/>
    <s v="Chicago"/>
    <s v="Cook"/>
    <s v="IL"/>
    <x v="2"/>
    <n v="17.46"/>
    <n v="36316.800000000003"/>
    <n v="3.4340993322595246"/>
    <n v="-3634.2498244796516"/>
    <x v="1"/>
    <n v="5447.52"/>
    <n v="30869.280000000002"/>
    <n v="41764.320000000007"/>
    <x v="1"/>
  </r>
  <r>
    <n v="497"/>
    <s v="Sales Associate"/>
    <s v="Apparel"/>
    <d v="2015-01-01T00:00:00"/>
    <d v="2019-07-01T00:00:00"/>
    <n v="43645.795916513904"/>
    <n v="2085.6"/>
    <n v="20.927213231930335"/>
    <s v="Active"/>
    <s v="FT"/>
    <s v="N/A"/>
    <s v="Chicago"/>
    <s v="Cook"/>
    <s v="IL"/>
    <x v="2"/>
    <n v="17.46"/>
    <n v="36316.800000000003"/>
    <n v="3.4672132319303337"/>
    <n v="7328.9959165139007"/>
    <x v="0"/>
    <n v="5447.52"/>
    <n v="30869.280000000002"/>
    <n v="41764.320000000007"/>
    <x v="0"/>
  </r>
  <r>
    <n v="498"/>
    <s v="Sales Associate"/>
    <s v="Apparel"/>
    <d v="2018-01-01T00:00:00"/>
    <d v="2019-07-01T00:00:00"/>
    <n v="43706.470677117984"/>
    <n v="2085.6"/>
    <n v="20.956305464671072"/>
    <s v="Active"/>
    <s v="FT"/>
    <s v="N/A"/>
    <s v="Chicago"/>
    <s v="Cook"/>
    <s v="IL"/>
    <x v="2"/>
    <n v="17.46"/>
    <n v="36316.800000000003"/>
    <n v="3.496305464671071"/>
    <n v="7389.6706771179815"/>
    <x v="0"/>
    <n v="5447.52"/>
    <n v="30869.280000000002"/>
    <n v="41764.320000000007"/>
    <x v="0"/>
  </r>
  <r>
    <n v="499"/>
    <s v="Sales Associate"/>
    <s v="Apparel"/>
    <d v="2015-01-01T00:00:00"/>
    <d v="2019-07-01T00:00:00"/>
    <n v="43729.133549984435"/>
    <n v="2085.6"/>
    <n v="20.967171821051227"/>
    <s v="Active"/>
    <s v="FT"/>
    <s v="N/A"/>
    <s v="Chicago"/>
    <s v="Cook"/>
    <s v="IL"/>
    <x v="2"/>
    <n v="17.46"/>
    <n v="36316.800000000003"/>
    <n v="3.5071718210512266"/>
    <n v="7412.3335499844325"/>
    <x v="0"/>
    <n v="5447.52"/>
    <n v="30869.280000000002"/>
    <n v="41764.320000000007"/>
    <x v="0"/>
  </r>
  <r>
    <n v="500"/>
    <s v="Sales Associate"/>
    <s v="Apparel"/>
    <d v="2018-01-01T00:00:00"/>
    <d v="2019-07-01T00:00:00"/>
    <n v="43784.248471741164"/>
    <n v="2085.6"/>
    <n v="20.993598231559822"/>
    <s v="Active"/>
    <s v="FT"/>
    <s v="N/A"/>
    <s v="Chicago"/>
    <s v="Cook"/>
    <s v="IL"/>
    <x v="2"/>
    <n v="17.46"/>
    <n v="36316.800000000003"/>
    <n v="3.5335982315598216"/>
    <n v="7467.4484717411615"/>
    <x v="0"/>
    <n v="5447.52"/>
    <n v="30869.280000000002"/>
    <n v="41764.320000000007"/>
    <x v="0"/>
  </r>
  <r>
    <n v="501"/>
    <s v="Sales Associate"/>
    <s v="Apparel"/>
    <d v="2015-01-01T00:00:00"/>
    <d v="2019-07-01T00:00:00"/>
    <n v="43898.228228024876"/>
    <n v="2085.6"/>
    <n v="21.048249054480667"/>
    <s v="Active"/>
    <s v="FT"/>
    <s v="N/A"/>
    <s v="Chicago"/>
    <s v="Cook"/>
    <s v="IL"/>
    <x v="2"/>
    <n v="17.46"/>
    <n v="36316.800000000003"/>
    <n v="3.5882490544806664"/>
    <n v="7581.4282280248735"/>
    <x v="0"/>
    <n v="5447.52"/>
    <n v="30869.280000000002"/>
    <n v="41764.320000000007"/>
    <x v="0"/>
  </r>
  <r>
    <n v="502"/>
    <s v="Sales Associate"/>
    <s v="Apparel"/>
    <d v="2018-01-01T00:00:00"/>
    <d v="2019-07-01T00:00:00"/>
    <n v="44039.900260509741"/>
    <n v="2085.6"/>
    <n v="21.116177723681311"/>
    <s v="Active"/>
    <s v="FT"/>
    <s v="N/A"/>
    <s v="Chicago"/>
    <s v="Cook"/>
    <s v="IL"/>
    <x v="2"/>
    <n v="17.46"/>
    <n v="36316.800000000003"/>
    <n v="3.65617772368131"/>
    <n v="7723.1002605097383"/>
    <x v="0"/>
    <n v="5447.52"/>
    <n v="30869.280000000002"/>
    <n v="41764.320000000007"/>
    <x v="0"/>
  </r>
  <r>
    <n v="503"/>
    <s v="Sales Associate"/>
    <s v="Apparel"/>
    <d v="2015-01-01T00:00:00"/>
    <d v="2019-07-01T00:00:00"/>
    <n v="44075.702827958768"/>
    <n v="2085.6"/>
    <n v="21.133344278844827"/>
    <s v="Active"/>
    <s v="FT"/>
    <s v="N/A"/>
    <s v="Chicago"/>
    <s v="Cook"/>
    <s v="IL"/>
    <x v="2"/>
    <n v="17.46"/>
    <n v="36316.800000000003"/>
    <n v="3.6733442788448265"/>
    <n v="7758.9028279587656"/>
    <x v="0"/>
    <n v="5447.52"/>
    <n v="30869.280000000002"/>
    <n v="41764.320000000007"/>
    <x v="0"/>
  </r>
  <r>
    <n v="504"/>
    <s v="Sales Associate"/>
    <s v="Apparel"/>
    <d v="2020-07-01T00:00:00"/>
    <d v="2019-07-01T00:00:00"/>
    <n v="40778.682140094556"/>
    <n v="1929.18"/>
    <n v="21.13783169019716"/>
    <s v="Active"/>
    <s v="FT"/>
    <s v="N/A"/>
    <s v="Chicago"/>
    <s v="Cook"/>
    <s v="IL"/>
    <x v="2"/>
    <n v="17.46"/>
    <n v="36316.800000000003"/>
    <n v="3.6778316901971593"/>
    <n v="4461.8821400945526"/>
    <x v="0"/>
    <n v="5447.52"/>
    <n v="30869.280000000002"/>
    <n v="41764.320000000007"/>
    <x v="1"/>
  </r>
  <r>
    <n v="505"/>
    <s v="Sales Associate"/>
    <s v="Apparel"/>
    <d v="2020-07-01T00:00:00"/>
    <d v="2019-07-01T00:00:00"/>
    <n v="40865.369696898058"/>
    <n v="1929.18"/>
    <n v="21.182766614259975"/>
    <s v="Active"/>
    <s v="FT"/>
    <s v="N/A"/>
    <s v="Chicago"/>
    <s v="Cook"/>
    <s v="IL"/>
    <x v="2"/>
    <n v="17.46"/>
    <n v="36316.800000000003"/>
    <n v="3.7227666142599745"/>
    <n v="4548.5696968980556"/>
    <x v="0"/>
    <n v="5447.52"/>
    <n v="30869.280000000002"/>
    <n v="41764.320000000007"/>
    <x v="1"/>
  </r>
  <r>
    <n v="506"/>
    <s v="Sales Associate"/>
    <s v="Apparel"/>
    <d v="2020-07-01T00:00:00"/>
    <d v="2019-07-01T00:00:00"/>
    <n v="40925.300813754016"/>
    <n v="1929.18"/>
    <n v="21.213832205265458"/>
    <s v="Active"/>
    <s v="FT"/>
    <s v="N/A"/>
    <s v="Chicago"/>
    <s v="Cook"/>
    <s v="IL"/>
    <x v="2"/>
    <n v="17.46"/>
    <n v="36316.800000000003"/>
    <n v="3.7538322052654571"/>
    <n v="4608.5008137540135"/>
    <x v="0"/>
    <n v="5447.52"/>
    <n v="30869.280000000002"/>
    <n v="41764.320000000007"/>
    <x v="1"/>
  </r>
  <r>
    <n v="507"/>
    <s v="Sales Associate"/>
    <s v="Apparel"/>
    <d v="2020-07-01T00:00:00"/>
    <d v="2019-07-01T00:00:00"/>
    <n v="40959.850989315673"/>
    <n v="1929.18"/>
    <n v="21.231741459747496"/>
    <s v="Active"/>
    <s v="FT"/>
    <s v="N/A"/>
    <s v="Chicago"/>
    <s v="Cook"/>
    <s v="IL"/>
    <x v="2"/>
    <n v="17.46"/>
    <n v="36316.800000000003"/>
    <n v="3.7717414597474956"/>
    <n v="4643.0509893156704"/>
    <x v="0"/>
    <n v="5447.52"/>
    <n v="30869.280000000002"/>
    <n v="41764.320000000007"/>
    <x v="1"/>
  </r>
  <r>
    <n v="508"/>
    <s v="Sales Associate"/>
    <s v="Apparel"/>
    <d v="2020-06-01T00:00:00"/>
    <d v="2019-07-01T00:00:00"/>
    <n v="44282.685244702174"/>
    <n v="2085.6"/>
    <n v="21.232587861863337"/>
    <s v="Active"/>
    <s v="FT"/>
    <s v="N/A"/>
    <s v="Chicago"/>
    <s v="Cook"/>
    <s v="IL"/>
    <x v="2"/>
    <n v="17.46"/>
    <n v="36316.800000000003"/>
    <n v="3.7725878618633359"/>
    <n v="7965.8852447021709"/>
    <x v="0"/>
    <n v="5447.52"/>
    <n v="30869.280000000002"/>
    <n v="41764.320000000007"/>
    <x v="0"/>
  </r>
  <r>
    <n v="509"/>
    <s v="Sales Associate"/>
    <s v="Apparel"/>
    <d v="2020-06-01T00:00:00"/>
    <d v="2019-07-01T00:00:00"/>
    <n v="44344.822993100017"/>
    <n v="2085.6"/>
    <n v="21.262381565544697"/>
    <s v="Active"/>
    <s v="FT"/>
    <s v="N/A"/>
    <s v="Chicago"/>
    <s v="Cook"/>
    <s v="IL"/>
    <x v="2"/>
    <n v="17.46"/>
    <n v="36316.800000000003"/>
    <n v="3.802381565544696"/>
    <n v="8028.022993100014"/>
    <x v="0"/>
    <n v="5447.52"/>
    <n v="30869.280000000002"/>
    <n v="41764.320000000007"/>
    <x v="0"/>
  </r>
  <r>
    <n v="510"/>
    <s v="Sales Associate"/>
    <s v="Apparel"/>
    <d v="2020-06-01T00:00:00"/>
    <d v="2019-07-01T00:00:00"/>
    <n v="44413.709158681326"/>
    <n v="2085.6"/>
    <n v="21.295410989010993"/>
    <s v="Active"/>
    <s v="FT"/>
    <s v="N/A"/>
    <s v="Chicago"/>
    <s v="Cook"/>
    <s v="IL"/>
    <x v="2"/>
    <n v="17.46"/>
    <n v="36316.800000000003"/>
    <n v="3.8354109890109918"/>
    <n v="8096.9091586813229"/>
    <x v="0"/>
    <n v="5447.52"/>
    <n v="30869.280000000002"/>
    <n v="41764.320000000007"/>
    <x v="0"/>
  </r>
  <r>
    <n v="511"/>
    <s v="Sales Associate"/>
    <s v="Apparel"/>
    <d v="2020-06-01T00:00:00"/>
    <d v="2019-07-01T00:00:00"/>
    <n v="44483.209592106941"/>
    <n v="2085.6"/>
    <n v="21.328734940595965"/>
    <s v="Active"/>
    <s v="FT"/>
    <s v="N/A"/>
    <s v="Chicago"/>
    <s v="Cook"/>
    <s v="IL"/>
    <x v="2"/>
    <n v="17.46"/>
    <n v="36316.800000000003"/>
    <n v="3.8687349405959637"/>
    <n v="8166.4095921069384"/>
    <x v="0"/>
    <n v="5447.52"/>
    <n v="30869.280000000002"/>
    <n v="41764.320000000007"/>
    <x v="0"/>
  </r>
  <r>
    <n v="512"/>
    <s v="Sales Associate"/>
    <s v="Apparel"/>
    <d v="2020-06-01T00:00:00"/>
    <d v="2019-07-01T00:00:00"/>
    <n v="42332.071542578327"/>
    <n v="1981.32"/>
    <n v="21.365590385489639"/>
    <s v="Active"/>
    <s v="FT"/>
    <s v="N/A"/>
    <s v="Chicago"/>
    <s v="Cook"/>
    <s v="IL"/>
    <x v="2"/>
    <n v="17.46"/>
    <n v="36316.800000000003"/>
    <n v="3.9055903854896385"/>
    <n v="6015.2715425783244"/>
    <x v="0"/>
    <n v="5447.52"/>
    <n v="30869.280000000002"/>
    <n v="41764.320000000007"/>
    <x v="0"/>
  </r>
  <r>
    <n v="513"/>
    <s v="Sales Associate"/>
    <s v="Apparel"/>
    <d v="2020-06-01T00:00:00"/>
    <d v="2019-07-01T00:00:00"/>
    <n v="41246.059313521131"/>
    <n v="1929.18"/>
    <n v="21.380098960968457"/>
    <s v="Active"/>
    <s v="FT"/>
    <s v="N/A"/>
    <s v="Chicago"/>
    <s v="Cook"/>
    <s v="IL"/>
    <x v="2"/>
    <n v="17.46"/>
    <n v="36316.800000000003"/>
    <n v="3.9200989609684562"/>
    <n v="4929.2593135211282"/>
    <x v="0"/>
    <n v="5447.52"/>
    <n v="30869.280000000002"/>
    <n v="41764.320000000007"/>
    <x v="1"/>
  </r>
  <r>
    <n v="514"/>
    <s v="Sales Associate"/>
    <s v="Apparel"/>
    <d v="2020-06-01T00:00:00"/>
    <d v="2019-07-01T00:00:00"/>
    <n v="40181.377227309873"/>
    <n v="1877.04"/>
    <n v="21.406777280883666"/>
    <s v="Active"/>
    <s v="FT"/>
    <s v="N/A"/>
    <s v="Chicago"/>
    <s v="Cook"/>
    <s v="IL"/>
    <x v="2"/>
    <n v="17.46"/>
    <n v="36316.800000000003"/>
    <n v="3.9467772808836656"/>
    <n v="3864.5772273098701"/>
    <x v="0"/>
    <n v="5447.52"/>
    <n v="30869.280000000002"/>
    <n v="41764.320000000007"/>
    <x v="1"/>
  </r>
  <r>
    <n v="515"/>
    <s v="Senior Sales Associate"/>
    <s v="Apparel"/>
    <d v="2017-01-01T00:00:00"/>
    <d v="2019-07-01T00:00:00"/>
    <n v="39151.991983995867"/>
    <n v="1824.9"/>
    <n v="21.454321871881124"/>
    <s v="Active"/>
    <s v="FT"/>
    <s v="N/A"/>
    <s v="Chicago"/>
    <s v="Cook"/>
    <s v="IL"/>
    <x v="2"/>
    <n v="17.46"/>
    <n v="36316.800000000003"/>
    <n v="3.9943218718811231"/>
    <n v="2835.1919839958646"/>
    <x v="0"/>
    <n v="5447.52"/>
    <n v="30869.280000000002"/>
    <n v="41764.320000000007"/>
    <x v="1"/>
  </r>
  <r>
    <n v="516"/>
    <s v="Sales Associate"/>
    <s v="Apparel"/>
    <d v="2020-06-01T00:00:00"/>
    <d v="2019-07-01T00:00:00"/>
    <n v="39237.365242592838"/>
    <n v="1824.9"/>
    <n v="21.501104303026377"/>
    <s v="Active"/>
    <s v="FT"/>
    <s v="N/A"/>
    <s v="Chicago"/>
    <s v="Cook"/>
    <s v="IL"/>
    <x v="2"/>
    <n v="17.46"/>
    <n v="36316.800000000003"/>
    <n v="4.0411043030263762"/>
    <n v="2920.5652425928347"/>
    <x v="0"/>
    <n v="5447.52"/>
    <n v="30869.280000000002"/>
    <n v="41764.320000000007"/>
    <x v="1"/>
  </r>
  <r>
    <n v="517"/>
    <s v="Sales Associate"/>
    <s v="Apparel"/>
    <d v="2020-06-01T00:00:00"/>
    <d v="2019-07-01T00:00:00"/>
    <n v="37091.501177363418"/>
    <n v="1720.6200000000001"/>
    <n v="21.557055699319672"/>
    <s v="Active"/>
    <s v="FT"/>
    <s v="N/A"/>
    <s v="Chicago"/>
    <s v="Cook"/>
    <s v="IL"/>
    <x v="2"/>
    <n v="17.46"/>
    <n v="36316.800000000003"/>
    <n v="4.0970556993196716"/>
    <n v="774.7011773634149"/>
    <x v="0"/>
    <n v="5447.52"/>
    <n v="30869.280000000002"/>
    <n v="41764.320000000007"/>
    <x v="1"/>
  </r>
  <r>
    <n v="518"/>
    <s v="Sales Associate"/>
    <s v="Apparel"/>
    <d v="2020-06-01T00:00:00"/>
    <d v="2019-07-01T00:00:00"/>
    <n v="37092.536208119651"/>
    <n v="1720.6200000000001"/>
    <n v="21.55765724455118"/>
    <s v="Active"/>
    <s v="FT"/>
    <s v="N/A"/>
    <s v="Dallas"/>
    <s v="Dallas"/>
    <s v="TX"/>
    <x v="1"/>
    <n v="15.7"/>
    <n v="32656"/>
    <n v="5.8576572445511808"/>
    <n v="4436.5362081196508"/>
    <x v="0"/>
    <n v="4898.3999999999996"/>
    <n v="27757.599999999999"/>
    <n v="37554.400000000001"/>
    <x v="1"/>
  </r>
  <r>
    <n v="519"/>
    <s v="Sales Associate"/>
    <s v="Apparel"/>
    <d v="2020-06-01T00:00:00"/>
    <d v="2019-07-01T00:00:00"/>
    <n v="36117.398916561404"/>
    <n v="1668.48"/>
    <n v="21.646887536297349"/>
    <s v="Active"/>
    <s v="FT"/>
    <s v="N/A"/>
    <s v="Dallas"/>
    <s v="Dallas"/>
    <s v="TX"/>
    <x v="1"/>
    <n v="15.7"/>
    <n v="32656"/>
    <n v="5.9468875362973499"/>
    <n v="3461.3989165614039"/>
    <x v="0"/>
    <n v="4898.3999999999996"/>
    <n v="27757.599999999999"/>
    <n v="37554.400000000001"/>
    <x v="1"/>
  </r>
  <r>
    <n v="520"/>
    <s v="Sales Associate"/>
    <s v="Apparel"/>
    <d v="2020-06-01T00:00:00"/>
    <d v="2019-07-01T00:00:00"/>
    <n v="35180.936230026433"/>
    <n v="1616.34"/>
    <n v="21.765801891945031"/>
    <s v="Active"/>
    <s v="FT"/>
    <s v="N/A"/>
    <s v="Dallas"/>
    <s v="Dallas"/>
    <s v="TX"/>
    <x v="1"/>
    <n v="15.7"/>
    <n v="32656"/>
    <n v="6.0658018919450321"/>
    <n v="2524.9362300264329"/>
    <x v="0"/>
    <n v="4898.3999999999996"/>
    <n v="27757.599999999999"/>
    <n v="37554.400000000001"/>
    <x v="1"/>
  </r>
  <r>
    <n v="521"/>
    <s v="Sales Associate"/>
    <s v="Apparel"/>
    <d v="2020-07-17T00:00:00"/>
    <d v="2019-07-01T00:00:00"/>
    <n v="45507.924137944276"/>
    <n v="2085.6"/>
    <n v="21.820063357280532"/>
    <s v="Active"/>
    <s v="FT"/>
    <s v="N/A"/>
    <s v="Chicago"/>
    <s v="Cook"/>
    <s v="IL"/>
    <x v="2"/>
    <n v="17.46"/>
    <n v="36316.800000000003"/>
    <n v="4.3600633572805307"/>
    <n v="9191.1241379442727"/>
    <x v="0"/>
    <n v="5447.52"/>
    <n v="30869.280000000002"/>
    <n v="41764.320000000007"/>
    <x v="0"/>
  </r>
  <r>
    <n v="522"/>
    <s v="Sales Associate"/>
    <s v="Apparel"/>
    <d v="2020-07-19T00:00:00"/>
    <d v="2019-07-01T00:00:00"/>
    <n v="45589.166031806548"/>
    <n v="2085.6"/>
    <n v="21.859017084679014"/>
    <s v="Active"/>
    <s v="FT"/>
    <s v="N/A"/>
    <s v="Chicago"/>
    <s v="Cook"/>
    <s v="IL"/>
    <x v="2"/>
    <n v="17.46"/>
    <n v="36316.800000000003"/>
    <n v="4.3990170846790129"/>
    <n v="9272.3660318065449"/>
    <x v="0"/>
    <n v="5447.52"/>
    <n v="30869.280000000002"/>
    <n v="41764.320000000007"/>
    <x v="0"/>
  </r>
  <r>
    <n v="523"/>
    <s v="Sales Associate"/>
    <s v="Apparel"/>
    <d v="2020-07-20T00:00:00"/>
    <d v="2019-07-01T00:00:00"/>
    <n v="45764.144825449323"/>
    <n v="2085.6"/>
    <n v="21.942915624016745"/>
    <s v="Active"/>
    <s v="FT"/>
    <s v="N/A"/>
    <s v="Chicago"/>
    <s v="Cook"/>
    <s v="IL"/>
    <x v="2"/>
    <n v="17.46"/>
    <n v="36316.800000000003"/>
    <n v="4.4829156240167443"/>
    <n v="9447.3448254493196"/>
    <x v="0"/>
    <n v="5447.52"/>
    <n v="30869.280000000002"/>
    <n v="41764.320000000007"/>
    <x v="0"/>
  </r>
  <r>
    <n v="524"/>
    <s v="Sales Associate"/>
    <s v="Apparel"/>
    <d v="2020-07-11T00:00:00"/>
    <d v="2019-07-01T00:00:00"/>
    <n v="43489.914882770718"/>
    <n v="1981.32"/>
    <n v="21.949970162705025"/>
    <s v="Active"/>
    <s v="FT"/>
    <s v="N/A"/>
    <s v="Chicago"/>
    <s v="Cook"/>
    <s v="IL"/>
    <x v="2"/>
    <n v="17.46"/>
    <n v="36316.800000000003"/>
    <n v="4.4899701627050241"/>
    <n v="7173.1148827707148"/>
    <x v="0"/>
    <n v="5447.52"/>
    <n v="30869.280000000002"/>
    <n v="41764.320000000007"/>
    <x v="0"/>
  </r>
  <r>
    <n v="525"/>
    <s v="Sales Associate"/>
    <s v="Apparel"/>
    <d v="2020-07-02T00:00:00"/>
    <d v="2019-07-01T00:00:00"/>
    <n v="41432.316372283611"/>
    <n v="1877.04"/>
    <n v="22.073219735479057"/>
    <s v="Active"/>
    <s v="FT"/>
    <s v="N/A"/>
    <s v="Chicago"/>
    <s v="Cook"/>
    <s v="IL"/>
    <x v="2"/>
    <n v="17.46"/>
    <n v="36316.800000000003"/>
    <n v="4.6132197354790563"/>
    <n v="5115.5163722836078"/>
    <x v="0"/>
    <n v="5447.52"/>
    <n v="30869.280000000002"/>
    <n v="41764.320000000007"/>
    <x v="1"/>
  </r>
  <r>
    <n v="526"/>
    <s v="Sales Associate"/>
    <s v="Apparel"/>
    <d v="2020-07-20T00:00:00"/>
    <d v="2019-07-01T00:00:00"/>
    <n v="41580.65403005531"/>
    <n v="1877.04"/>
    <n v="22.152247171107334"/>
    <s v="Active"/>
    <s v="FT"/>
    <s v="N/A"/>
    <s v="Chicago"/>
    <s v="Cook"/>
    <s v="IL"/>
    <x v="2"/>
    <n v="17.46"/>
    <n v="36316.800000000003"/>
    <n v="4.6922471711073328"/>
    <n v="5263.8540300553068"/>
    <x v="0"/>
    <n v="5447.52"/>
    <n v="30869.280000000002"/>
    <n v="41764.320000000007"/>
    <x v="1"/>
  </r>
  <r>
    <n v="527"/>
    <s v="Sales Associate"/>
    <s v="Apparel"/>
    <d v="2020-07-05T00:00:00"/>
    <d v="2019-07-01T00:00:00"/>
    <n v="40651.336661200236"/>
    <n v="1824.9"/>
    <n v="22.275925618499773"/>
    <s v="Active"/>
    <s v="FT"/>
    <s v="N/A"/>
    <s v="Chicago"/>
    <s v="Cook"/>
    <s v="IL"/>
    <x v="2"/>
    <n v="17.46"/>
    <n v="36316.800000000003"/>
    <n v="4.8159256184997723"/>
    <n v="4334.5366612002326"/>
    <x v="0"/>
    <n v="5447.52"/>
    <n v="30869.280000000002"/>
    <n v="41764.320000000007"/>
    <x v="1"/>
  </r>
  <r>
    <n v="528"/>
    <s v="Sales Associate"/>
    <s v="Apparel"/>
    <d v="2020-07-07T00:00:00"/>
    <d v="2019-07-01T00:00:00"/>
    <n v="40686.202300626399"/>
    <n v="1824.9"/>
    <n v="22.295031125336401"/>
    <s v="Active"/>
    <s v="FT"/>
    <s v="N/A"/>
    <s v="Chicago"/>
    <s v="Cook"/>
    <s v="IL"/>
    <x v="2"/>
    <n v="17.46"/>
    <n v="36316.800000000003"/>
    <n v="4.8350311253363998"/>
    <n v="4369.402300626396"/>
    <x v="0"/>
    <n v="5447.52"/>
    <n v="30869.280000000002"/>
    <n v="41764.320000000007"/>
    <x v="1"/>
  </r>
  <r>
    <n v="529"/>
    <s v="Sales Associate"/>
    <s v="Apparel"/>
    <d v="2020-07-10T00:00:00"/>
    <d v="2019-07-01T00:00:00"/>
    <n v="40866.359774112418"/>
    <n v="1824.9"/>
    <n v="22.393752958579878"/>
    <s v="Active"/>
    <s v="FT"/>
    <s v="N/A"/>
    <s v="Chicago"/>
    <s v="Cook"/>
    <s v="IL"/>
    <x v="2"/>
    <n v="17.46"/>
    <n v="36316.800000000003"/>
    <n v="4.9337529585798769"/>
    <n v="4549.5597741124147"/>
    <x v="0"/>
    <n v="5447.52"/>
    <n v="30869.280000000002"/>
    <n v="41764.320000000007"/>
    <x v="1"/>
  </r>
  <r>
    <n v="530"/>
    <s v="Sales Associate"/>
    <s v="Apparel"/>
    <d v="2020-07-04T00:00:00"/>
    <d v="2019-07-01T00:00:00"/>
    <n v="39754.609337050897"/>
    <n v="1772.76"/>
    <n v="22.42526305706971"/>
    <s v="Active"/>
    <s v="FT"/>
    <s v="N/A"/>
    <s v="Chicago"/>
    <s v="Cook"/>
    <s v="IL"/>
    <x v="2"/>
    <n v="17.46"/>
    <n v="36316.800000000003"/>
    <n v="4.9652630570697092"/>
    <n v="3437.8093370508941"/>
    <x v="0"/>
    <n v="5447.52"/>
    <n v="30869.280000000002"/>
    <n v="41764.320000000007"/>
    <x v="1"/>
  </r>
  <r>
    <n v="531"/>
    <s v="Sales Associate"/>
    <s v="Apparel"/>
    <d v="2020-07-09T00:00:00"/>
    <d v="2019-07-01T00:00:00"/>
    <n v="39884.030645654362"/>
    <n v="1772.76"/>
    <n v="22.498268601307771"/>
    <s v="Active"/>
    <s v="FT"/>
    <s v="N/A"/>
    <s v="Chicago"/>
    <s v="Cook"/>
    <s v="IL"/>
    <x v="2"/>
    <n v="17.46"/>
    <n v="36316.800000000003"/>
    <n v="5.0382686013077702"/>
    <n v="3567.2306456543593"/>
    <x v="0"/>
    <n v="5447.52"/>
    <n v="30869.280000000002"/>
    <n v="41764.320000000007"/>
    <x v="1"/>
  </r>
  <r>
    <n v="532"/>
    <s v="Sales Associate"/>
    <s v="Apparel"/>
    <d v="2020-07-18T00:00:00"/>
    <d v="2019-07-01T00:00:00"/>
    <n v="38775.18157948905"/>
    <n v="1720.6200000000001"/>
    <n v="22.535586927670867"/>
    <s v="Active"/>
    <s v="FT"/>
    <s v="N/A"/>
    <s v="Chicago"/>
    <s v="Cook"/>
    <s v="IL"/>
    <x v="2"/>
    <n v="17.46"/>
    <n v="36316.800000000003"/>
    <n v="5.0755869276708658"/>
    <n v="2458.381579489047"/>
    <x v="0"/>
    <n v="5447.52"/>
    <n v="30869.280000000002"/>
    <n v="41764.320000000007"/>
    <x v="1"/>
  </r>
  <r>
    <n v="533"/>
    <s v="Sales Associate"/>
    <s v="Apparel"/>
    <d v="2020-07-08T00:00:00"/>
    <d v="2019-07-01T00:00:00"/>
    <n v="37829.268804612046"/>
    <n v="1668.48"/>
    <n v="22.672893174992836"/>
    <s v="Active"/>
    <s v="FT"/>
    <s v="N/A"/>
    <s v="Chicago"/>
    <s v="Cook"/>
    <s v="IL"/>
    <x v="2"/>
    <n v="17.46"/>
    <n v="36316.800000000003"/>
    <n v="5.2128931749928356"/>
    <n v="1512.4688046120427"/>
    <x v="0"/>
    <n v="5447.52"/>
    <n v="30869.280000000002"/>
    <n v="41764.320000000007"/>
    <x v="1"/>
  </r>
  <r>
    <n v="534"/>
    <s v="Sales Associate"/>
    <s v="Apparel"/>
    <d v="2020-07-21T00:00:00"/>
    <d v="2019-07-01T00:00:00"/>
    <n v="37991.062353045687"/>
    <n v="1668.48"/>
    <n v="22.769863800012999"/>
    <s v="Active"/>
    <s v="FT"/>
    <s v="N/A"/>
    <s v="Chicago"/>
    <s v="Cook"/>
    <s v="IL"/>
    <x v="2"/>
    <n v="17.46"/>
    <n v="36316.800000000003"/>
    <n v="5.3098638000129981"/>
    <n v="1674.262353045684"/>
    <x v="0"/>
    <n v="5447.52"/>
    <n v="30869.280000000002"/>
    <n v="41764.320000000007"/>
    <x v="1"/>
  </r>
  <r>
    <n v="535"/>
    <s v="Senior Sales Associate"/>
    <s v="Apparel"/>
    <d v="2020-01-01T00:00:00"/>
    <d v="2019-07-01T00:00:00"/>
    <n v="47984.947140124736"/>
    <n v="2085.6"/>
    <n v="23.007742203742204"/>
    <s v="Active"/>
    <s v="FT"/>
    <s v="N/A"/>
    <s v="Chicago"/>
    <s v="Cook"/>
    <s v="IL"/>
    <x v="2"/>
    <n v="17.46"/>
    <n v="36316.800000000003"/>
    <n v="5.5477422037422031"/>
    <n v="11668.147140124733"/>
    <x v="0"/>
    <n v="5447.52"/>
    <n v="30869.280000000002"/>
    <n v="41764.320000000007"/>
    <x v="0"/>
  </r>
  <r>
    <n v="536"/>
    <s v="Senior Sales Associate"/>
    <s v="Apparel"/>
    <d v="2014-01-01T00:00:00"/>
    <d v="2019-07-01T00:00:00"/>
    <n v="48060.258989097456"/>
    <n v="2085.6"/>
    <n v="23.043852603134571"/>
    <s v="Active"/>
    <s v="FT"/>
    <s v="N/A"/>
    <s v="Chicago"/>
    <s v="Cook"/>
    <s v="IL"/>
    <x v="2"/>
    <n v="17.46"/>
    <n v="36316.800000000003"/>
    <n v="5.5838526031345701"/>
    <n v="11743.458989097453"/>
    <x v="0"/>
    <n v="5447.52"/>
    <n v="30869.280000000002"/>
    <n v="41764.320000000007"/>
    <x v="0"/>
  </r>
  <r>
    <n v="537"/>
    <s v="Sales Associate"/>
    <s v="Apparel"/>
    <d v="2020-07-16T00:00:00"/>
    <d v="2019-07-01T00:00:00"/>
    <n v="48067.357244282335"/>
    <n v="2085.6"/>
    <n v="23.047256062659347"/>
    <s v="Active"/>
    <s v="FT"/>
    <s v="N/A"/>
    <s v="Chicago"/>
    <s v="Cook"/>
    <s v="IL"/>
    <x v="2"/>
    <n v="17.46"/>
    <n v="36316.800000000003"/>
    <n v="5.5872560626593462"/>
    <n v="11750.557244282332"/>
    <x v="0"/>
    <n v="5447.52"/>
    <n v="30869.280000000002"/>
    <n v="41764.320000000007"/>
    <x v="0"/>
  </r>
  <r>
    <n v="538"/>
    <s v="Sales Associate"/>
    <s v="Apparel"/>
    <d v="2020-07-22T00:00:00"/>
    <d v="2019-07-01T00:00:00"/>
    <n v="48152.779339252746"/>
    <n v="2085.6"/>
    <n v="23.088214105894107"/>
    <s v="Active"/>
    <s v="FT"/>
    <s v="N/A"/>
    <s v="Chicago"/>
    <s v="Cook"/>
    <s v="IL"/>
    <x v="2"/>
    <n v="17.46"/>
    <n v="36316.800000000003"/>
    <n v="5.6282141058941058"/>
    <n v="11835.979339252743"/>
    <x v="0"/>
    <n v="5447.52"/>
    <n v="30869.280000000002"/>
    <n v="41764.320000000007"/>
    <x v="0"/>
  </r>
  <r>
    <n v="539"/>
    <s v="Sales Associate"/>
    <s v="Apparel"/>
    <d v="2020-07-06T00:00:00"/>
    <d v="2019-07-01T00:00:00"/>
    <n v="48237.616281555005"/>
    <n v="2085.6"/>
    <n v="23.12889158110616"/>
    <s v="Active"/>
    <s v="FT"/>
    <s v="N/A"/>
    <s v="Chicago"/>
    <s v="Cook"/>
    <s v="IL"/>
    <x v="2"/>
    <n v="17.46"/>
    <n v="36316.800000000003"/>
    <n v="5.6688915811061591"/>
    <n v="11920.816281555002"/>
    <x v="0"/>
    <n v="5447.52"/>
    <n v="30869.280000000002"/>
    <n v="41764.320000000007"/>
    <x v="0"/>
  </r>
  <r>
    <n v="540"/>
    <s v="Sales Associate"/>
    <s v="Apparel"/>
    <d v="2020-07-12T00:00:00"/>
    <d v="2019-07-01T00:00:00"/>
    <n v="48645.179655034619"/>
    <n v="2085.6"/>
    <n v="23.324309385804863"/>
    <s v="Active"/>
    <s v="FT"/>
    <s v="N/A"/>
    <s v="Chicago"/>
    <s v="Cook"/>
    <s v="IL"/>
    <x v="2"/>
    <n v="17.46"/>
    <n v="36316.800000000003"/>
    <n v="5.8643093858048623"/>
    <n v="12328.379655034616"/>
    <x v="0"/>
    <n v="5447.52"/>
    <n v="30869.280000000002"/>
    <n v="41764.320000000007"/>
    <x v="0"/>
  </r>
  <r>
    <n v="541"/>
    <s v="Sales Associate"/>
    <s v="Apparel"/>
    <d v="2020-07-13T00:00:00"/>
    <d v="2019-07-01T00:00:00"/>
    <n v="48805.231457315218"/>
    <n v="2085.6"/>
    <n v="23.401050756288463"/>
    <s v="Active"/>
    <s v="FT"/>
    <s v="N/A"/>
    <s v="Chicago"/>
    <s v="Cook"/>
    <s v="IL"/>
    <x v="2"/>
    <n v="17.46"/>
    <n v="36316.800000000003"/>
    <n v="5.9410507562884618"/>
    <n v="12488.431457315215"/>
    <x v="0"/>
    <n v="5447.52"/>
    <n v="30869.280000000002"/>
    <n v="41764.320000000007"/>
    <x v="0"/>
  </r>
  <r>
    <n v="542"/>
    <s v="Sales Associate"/>
    <s v="Apparel"/>
    <d v="2020-07-14T00:00:00"/>
    <d v="2019-07-01T00:00:00"/>
    <n v="49046.481042526131"/>
    <n v="2085.6"/>
    <n v="23.516724703934663"/>
    <s v="Active"/>
    <s v="FT"/>
    <s v="N/A"/>
    <s v="Chicago"/>
    <s v="Cook"/>
    <s v="IL"/>
    <x v="2"/>
    <n v="17.46"/>
    <n v="36316.800000000003"/>
    <n v="6.0567247039346626"/>
    <n v="12729.681042526128"/>
    <x v="0"/>
    <n v="5447.52"/>
    <n v="30869.280000000002"/>
    <n v="41764.320000000007"/>
    <x v="0"/>
  </r>
  <r>
    <n v="543"/>
    <s v="Sales Associate"/>
    <s v="Apparel"/>
    <d v="2020-07-15T00:00:00"/>
    <d v="2019-07-01T00:00:00"/>
    <n v="36896.231419764852"/>
    <n v="1564.2"/>
    <n v="23.587924446851332"/>
    <s v="Active"/>
    <s v="FT"/>
    <s v="N/A"/>
    <s v="Chicago"/>
    <s v="Cook"/>
    <s v="IL"/>
    <x v="2"/>
    <n v="17.46"/>
    <n v="36316.800000000003"/>
    <n v="6.1279244468513312"/>
    <n v="579.43141976484912"/>
    <x v="0"/>
    <n v="5447.52"/>
    <n v="30869.280000000002"/>
    <n v="41764.320000000007"/>
    <x v="1"/>
  </r>
  <r>
    <n v="544"/>
    <s v="Sales Associate"/>
    <s v="Apparel"/>
    <d v="2015-01-01T00:00:00"/>
    <d v="2019-07-01T00:00:00"/>
    <n v="49345.295585985106"/>
    <n v="2085.6"/>
    <n v="23.659999801488834"/>
    <s v="Active"/>
    <s v="FT"/>
    <s v="N/A"/>
    <s v="Chicago"/>
    <s v="Cook"/>
    <s v="IL"/>
    <x v="2"/>
    <n v="17.46"/>
    <n v="36316.800000000003"/>
    <n v="6.1999998014888327"/>
    <n v="13028.495585985103"/>
    <x v="0"/>
    <n v="5447.52"/>
    <n v="30869.280000000002"/>
    <n v="41764.320000000007"/>
    <x v="0"/>
  </r>
  <r>
    <n v="545"/>
    <s v="Sales Associate"/>
    <s v="Apparel"/>
    <d v="2018-01-01T00:00:00"/>
    <d v="2019-07-01T00:00:00"/>
    <n v="49428.969399838054"/>
    <n v="2085.6"/>
    <n v="23.700119581817251"/>
    <s v="Active"/>
    <s v="FT"/>
    <s v="N/A"/>
    <s v="Chicago"/>
    <s v="Cook"/>
    <s v="IL"/>
    <x v="2"/>
    <n v="17.46"/>
    <n v="36316.800000000003"/>
    <n v="6.2401195818172503"/>
    <n v="13112.169399838051"/>
    <x v="0"/>
    <n v="5447.52"/>
    <n v="30869.280000000002"/>
    <n v="41764.320000000007"/>
    <x v="0"/>
  </r>
  <r>
    <n v="546"/>
    <s v="Sales Associate"/>
    <s v="Apparel"/>
    <d v="2015-01-01T00:00:00"/>
    <d v="2019-07-01T00:00:00"/>
    <n v="49448.974936276107"/>
    <n v="2085.6"/>
    <n v="23.709711802970901"/>
    <s v="Active"/>
    <s v="FT"/>
    <s v="N/A"/>
    <s v="Chicago"/>
    <s v="Cook"/>
    <s v="IL"/>
    <x v="2"/>
    <n v="17.46"/>
    <n v="36316.800000000003"/>
    <n v="6.2497118029709"/>
    <n v="13132.174936276104"/>
    <x v="0"/>
    <n v="5447.52"/>
    <n v="30869.280000000002"/>
    <n v="41764.320000000007"/>
    <x v="0"/>
  </r>
  <r>
    <n v="547"/>
    <s v="Sales Associate"/>
    <s v="Apparel"/>
    <d v="2018-01-01T00:00:00"/>
    <d v="2019-07-01T00:00:00"/>
    <n v="49565.979039013182"/>
    <n v="2085.6"/>
    <n v="23.765812734471222"/>
    <s v="Active"/>
    <s v="FT"/>
    <s v="N/A"/>
    <s v="Chicago"/>
    <s v="Cook"/>
    <s v="IL"/>
    <x v="2"/>
    <n v="17.46"/>
    <n v="36316.800000000003"/>
    <n v="6.3058127344712211"/>
    <n v="13249.179039013179"/>
    <x v="0"/>
    <n v="5447.52"/>
    <n v="30869.280000000002"/>
    <n v="41764.320000000007"/>
    <x v="0"/>
  </r>
  <r>
    <n v="548"/>
    <s v="Sales Associate"/>
    <s v="Apparel"/>
    <d v="2015-01-01T00:00:00"/>
    <d v="2019-07-01T00:00:00"/>
    <n v="49743.214019509003"/>
    <n v="2085.6"/>
    <n v="23.850793066507961"/>
    <s v="Active"/>
    <s v="FT"/>
    <s v="N/A"/>
    <s v="Chicago"/>
    <s v="Cook"/>
    <s v="IL"/>
    <x v="2"/>
    <n v="17.46"/>
    <n v="36316.800000000003"/>
    <n v="6.3907930665079604"/>
    <n v="13426.414019509"/>
    <x v="0"/>
    <n v="5447.52"/>
    <n v="30869.280000000002"/>
    <n v="41764.320000000007"/>
    <x v="0"/>
  </r>
  <r>
    <n v="549"/>
    <s v="Sales Associate"/>
    <s v="Apparel"/>
    <d v="2018-01-01T00:00:00"/>
    <d v="2019-07-01T00:00:00"/>
    <n v="49797.106018524006"/>
    <n v="2085.6"/>
    <n v="23.876633112065598"/>
    <s v="Active"/>
    <s v="FT"/>
    <s v="N/A"/>
    <s v="Chicago"/>
    <s v="Cook"/>
    <s v="IL"/>
    <x v="2"/>
    <n v="17.46"/>
    <n v="36316.800000000003"/>
    <n v="6.4166331120655968"/>
    <n v="13480.306018524003"/>
    <x v="0"/>
    <n v="5447.52"/>
    <n v="30869.280000000002"/>
    <n v="41764.320000000007"/>
    <x v="0"/>
  </r>
  <r>
    <n v="550"/>
    <s v="Sales Associate"/>
    <s v="Apparel"/>
    <d v="2015-01-01T00:00:00"/>
    <d v="2019-07-01T00:00:00"/>
    <n v="49861.965386324628"/>
    <n v="2085.6"/>
    <n v="23.907731773266509"/>
    <s v="Active"/>
    <s v="FT"/>
    <s v="N/A"/>
    <s v="Chicago"/>
    <s v="Cook"/>
    <s v="IL"/>
    <x v="2"/>
    <n v="17.46"/>
    <n v="36316.800000000003"/>
    <n v="6.4477317732665078"/>
    <n v="13545.165386324625"/>
    <x v="0"/>
    <n v="5447.52"/>
    <n v="30869.280000000002"/>
    <n v="41764.320000000007"/>
    <x v="0"/>
  </r>
  <r>
    <n v="551"/>
    <s v="Sales Associate"/>
    <s v="Apparel"/>
    <d v="2020-07-01T00:00:00"/>
    <d v="2019-07-01T00:00:00"/>
    <n v="46146.662141047644"/>
    <n v="1929.18"/>
    <n v="23.920350688400067"/>
    <s v="Active"/>
    <s v="FT"/>
    <s v="N/A"/>
    <s v="San Francisco"/>
    <s v="San Francisco"/>
    <s v="CA"/>
    <x v="5"/>
    <n v="24.81"/>
    <n v="51604.799999999996"/>
    <n v="-0.88964931159993199"/>
    <n v="-5458.137858952352"/>
    <x v="1"/>
    <n v="7740.7199999999993"/>
    <n v="43864.079999999994"/>
    <n v="59345.52"/>
    <x v="1"/>
  </r>
  <r>
    <n v="552"/>
    <s v="Sales Associate"/>
    <s v="Apparel"/>
    <d v="2020-07-01T00:00:00"/>
    <d v="2019-07-01T00:00:00"/>
    <n v="46375.474470186215"/>
    <n v="1929.18"/>
    <n v="24.038956691540559"/>
    <s v="Active"/>
    <s v="FT"/>
    <s v="N/A"/>
    <s v="Dallas"/>
    <s v="Dallas"/>
    <s v="TX"/>
    <x v="1"/>
    <n v="15.7"/>
    <n v="32656"/>
    <n v="8.3389566915405595"/>
    <n v="13719.474470186215"/>
    <x v="0"/>
    <n v="4898.3999999999996"/>
    <n v="27757.599999999999"/>
    <n v="37554.400000000001"/>
    <x v="0"/>
  </r>
  <r>
    <n v="553"/>
    <s v="Sales Associate"/>
    <s v="Apparel"/>
    <d v="2020-07-01T00:00:00"/>
    <d v="2019-07-01T00:00:00"/>
    <n v="46528.219106152625"/>
    <n v="1929.18"/>
    <n v="24.118132629486425"/>
    <s v="Active"/>
    <s v="FT"/>
    <s v="N/A"/>
    <s v="Dallas"/>
    <s v="Dallas"/>
    <s v="TX"/>
    <x v="1"/>
    <n v="15.7"/>
    <n v="32656"/>
    <n v="8.4181326294864256"/>
    <n v="13872.219106152625"/>
    <x v="0"/>
    <n v="4898.3999999999996"/>
    <n v="27757.599999999999"/>
    <n v="37554.400000000001"/>
    <x v="0"/>
  </r>
  <r>
    <n v="554"/>
    <s v="Sales Associate"/>
    <s v="Apparel"/>
    <d v="2020-07-01T00:00:00"/>
    <d v="2019-07-01T00:00:00"/>
    <n v="46714.10019944606"/>
    <n v="1929.18"/>
    <n v="24.214485014071293"/>
    <s v="Active"/>
    <s v="FT"/>
    <s v="N/A"/>
    <s v="Dallas"/>
    <s v="Dallas"/>
    <s v="TX"/>
    <x v="1"/>
    <n v="15.7"/>
    <n v="32656"/>
    <n v="8.514485014071294"/>
    <n v="14058.10019944606"/>
    <x v="0"/>
    <n v="4898.3999999999996"/>
    <n v="27757.599999999999"/>
    <n v="37554.400000000001"/>
    <x v="0"/>
  </r>
  <r>
    <n v="555"/>
    <s v="Sales Associate"/>
    <s v="Apparel"/>
    <d v="2020-06-01T00:00:00"/>
    <d v="2019-07-01T00:00:00"/>
    <n v="50510.446998651641"/>
    <n v="2085.6"/>
    <n v="24.218664652211181"/>
    <s v="Active"/>
    <s v="FT"/>
    <s v="N/A"/>
    <s v="Dallas"/>
    <s v="Dallas"/>
    <s v="TX"/>
    <x v="1"/>
    <n v="15.7"/>
    <n v="32656"/>
    <n v="8.5186646522111822"/>
    <n v="17854.446998651641"/>
    <x v="0"/>
    <n v="4898.3999999999996"/>
    <n v="27757.599999999999"/>
    <n v="37554.400000000001"/>
    <x v="0"/>
  </r>
  <r>
    <n v="556"/>
    <s v="Sales Associate"/>
    <s v="Apparel"/>
    <d v="2020-06-01T00:00:00"/>
    <d v="2019-07-01T00:00:00"/>
    <n v="50698.538793997548"/>
    <n v="2085.6"/>
    <n v="24.308850591675082"/>
    <s v="Active"/>
    <s v="FT"/>
    <s v="N/A"/>
    <s v="Dallas"/>
    <s v="Dallas"/>
    <s v="TX"/>
    <x v="1"/>
    <n v="15.7"/>
    <n v="32656"/>
    <n v="8.6088505916750826"/>
    <n v="18042.538793997548"/>
    <x v="0"/>
    <n v="4898.3999999999996"/>
    <n v="27757.599999999999"/>
    <n v="37554.400000000001"/>
    <x v="0"/>
  </r>
  <r>
    <n v="557"/>
    <s v="Sales Associate"/>
    <s v="Apparel"/>
    <d v="2020-06-01T00:00:00"/>
    <d v="2019-07-01T00:00:00"/>
    <n v="50719.853710937896"/>
    <n v="2085.6"/>
    <n v="24.319070632402138"/>
    <s v="Active"/>
    <s v="FT"/>
    <s v="N/A"/>
    <s v="Dallas"/>
    <s v="Dallas"/>
    <s v="TX"/>
    <x v="1"/>
    <n v="15.7"/>
    <n v="32656"/>
    <n v="8.6190706324021384"/>
    <n v="18063.853710937896"/>
    <x v="0"/>
    <n v="4898.3999999999996"/>
    <n v="27757.599999999999"/>
    <n v="37554.400000000001"/>
    <x v="0"/>
  </r>
  <r>
    <n v="558"/>
    <s v="Sales Associate"/>
    <s v="Apparel"/>
    <d v="2020-06-01T00:00:00"/>
    <d v="2019-07-01T00:00:00"/>
    <n v="52045.297956372044"/>
    <n v="2085.6"/>
    <n v="24.954592422502898"/>
    <s v="Active"/>
    <s v="FT"/>
    <s v="N/A"/>
    <s v="Boston "/>
    <s v="Suffolk"/>
    <s v="MA"/>
    <x v="4"/>
    <n v="21.09"/>
    <n v="43867.200000000004"/>
    <n v="3.8645924225028985"/>
    <n v="8178.0979563720393"/>
    <x v="0"/>
    <n v="6580.0800000000008"/>
    <n v="37287.120000000003"/>
    <n v="50447.280000000006"/>
    <x v="0"/>
  </r>
  <r>
    <n v="559"/>
    <s v="Sales Associate"/>
    <s v="Apparel"/>
    <d v="2020-06-01T00:00:00"/>
    <d v="2019-07-01T00:00:00"/>
    <n v="49443.033058553439"/>
    <n v="1981.32"/>
    <n v="24.954592422502898"/>
    <s v="Active"/>
    <s v="FT"/>
    <s v="N/A"/>
    <s v="Boston "/>
    <s v="Suffolk"/>
    <s v="MA"/>
    <x v="4"/>
    <n v="21.09"/>
    <n v="43867.200000000004"/>
    <n v="3.8645924225028985"/>
    <n v="5575.833058553435"/>
    <x v="0"/>
    <n v="6580.0800000000008"/>
    <n v="37287.120000000003"/>
    <n v="50447.280000000006"/>
    <x v="1"/>
  </r>
  <r>
    <n v="560"/>
    <s v="Sales Associate"/>
    <s v="Apparel"/>
    <d v="2020-06-01T00:00:00"/>
    <d v="2019-07-01T00:00:00"/>
    <n v="48141.900609644144"/>
    <n v="1929.18"/>
    <n v="24.954592422502898"/>
    <s v="Active"/>
    <s v="FT"/>
    <s v="N/A"/>
    <s v="Boston "/>
    <s v="Suffolk"/>
    <s v="MA"/>
    <x v="4"/>
    <n v="21.09"/>
    <n v="43867.200000000004"/>
    <n v="3.8645924225028985"/>
    <n v="4274.7006096441401"/>
    <x v="0"/>
    <n v="6580.0800000000008"/>
    <n v="37287.120000000003"/>
    <n v="50447.280000000006"/>
    <x v="1"/>
  </r>
  <r>
    <n v="561"/>
    <s v="Sales Associate"/>
    <s v="Apparel"/>
    <d v="2020-06-01T00:00:00"/>
    <d v="2019-07-01T00:00:00"/>
    <n v="46840.768160734791"/>
    <n v="1877.04"/>
    <n v="24.954592422502873"/>
    <s v="Active"/>
    <s v="FT"/>
    <s v="N/A"/>
    <s v="Boston "/>
    <s v="Suffolk"/>
    <s v="MA"/>
    <x v="4"/>
    <n v="21.09"/>
    <n v="43867.200000000004"/>
    <n v="3.8645924225028736"/>
    <n v="2973.5681607347869"/>
    <x v="0"/>
    <n v="6580.0800000000008"/>
    <n v="37287.120000000003"/>
    <n v="50447.280000000006"/>
    <x v="1"/>
  </r>
  <r>
    <n v="562"/>
    <s v="Senior Sales Associate"/>
    <s v="Apparel"/>
    <d v="2017-01-01T00:00:00"/>
    <d v="2019-07-01T00:00:00"/>
    <n v="45539.635711825496"/>
    <n v="1824.9"/>
    <n v="24.954592422502873"/>
    <s v="Active"/>
    <s v="FT"/>
    <s v="N/A"/>
    <s v="Boston "/>
    <s v="Suffolk"/>
    <s v="MA"/>
    <x v="4"/>
    <n v="21.09"/>
    <n v="43867.200000000004"/>
    <n v="3.8645924225028736"/>
    <n v="1672.435711825492"/>
    <x v="0"/>
    <n v="6580.0800000000008"/>
    <n v="37287.120000000003"/>
    <n v="50447.280000000006"/>
    <x v="1"/>
  </r>
  <r>
    <n v="563"/>
    <s v="Sales Associate"/>
    <s v="Apparel"/>
    <d v="2020-06-01T00:00:00"/>
    <d v="2019-07-01T00:00:00"/>
    <n v="45539.635711825496"/>
    <n v="1824.9"/>
    <n v="24.954592422502873"/>
    <s v="Active"/>
    <s v="FT"/>
    <s v="N/A"/>
    <s v="Boston "/>
    <s v="Suffolk"/>
    <s v="MA"/>
    <x v="4"/>
    <n v="21.09"/>
    <n v="43867.200000000004"/>
    <n v="3.8645924225028736"/>
    <n v="1672.435711825492"/>
    <x v="0"/>
    <n v="6580.0800000000008"/>
    <n v="37287.120000000003"/>
    <n v="50447.280000000006"/>
    <x v="1"/>
  </r>
  <r>
    <n v="564"/>
    <s v="Sales Associate"/>
    <s v="Apparel"/>
    <d v="2020-06-01T00:00:00"/>
    <d v="2019-07-01T00:00:00"/>
    <n v="43120.497969796314"/>
    <n v="1720.6200000000001"/>
    <n v="25.061023334493562"/>
    <s v="Active"/>
    <s v="FT"/>
    <s v="N/A"/>
    <s v="San Francisco"/>
    <s v="San Francisco"/>
    <s v="CA"/>
    <x v="5"/>
    <n v="24.81"/>
    <n v="51604.799999999996"/>
    <n v="0.25102333449356351"/>
    <n v="-8484.3020302036821"/>
    <x v="1"/>
    <n v="7740.7199999999993"/>
    <n v="43864.079999999994"/>
    <n v="59345.52"/>
    <x v="0"/>
  </r>
  <r>
    <n v="565"/>
    <s v="Sales Associate"/>
    <s v="Apparel"/>
    <d v="2020-06-01T00:00:00"/>
    <d v="2019-07-01T00:00:00"/>
    <n v="43156.887929071643"/>
    <n v="1720.6200000000001"/>
    <n v="25.082172663965107"/>
    <s v="Active"/>
    <s v="FT"/>
    <s v="N/A"/>
    <s v="San Francisco"/>
    <s v="San Francisco"/>
    <s v="CA"/>
    <x v="5"/>
    <n v="24.81"/>
    <n v="51604.799999999996"/>
    <n v="0.27217266396510809"/>
    <n v="-8447.9120709283525"/>
    <x v="1"/>
    <n v="7740.7199999999993"/>
    <n v="43864.079999999994"/>
    <n v="59345.52"/>
    <x v="0"/>
  </r>
  <r>
    <n v="566"/>
    <s v="Sales Associate"/>
    <s v="Apparel"/>
    <d v="2020-06-01T00:00:00"/>
    <d v="2019-07-01T00:00:00"/>
    <n v="42015.751996362953"/>
    <n v="1668.48"/>
    <n v="25.182053124018839"/>
    <s v="Active"/>
    <s v="FT"/>
    <s v="N/A"/>
    <s v="San Francisco"/>
    <s v="San Francisco"/>
    <s v="CA"/>
    <x v="5"/>
    <n v="24.81"/>
    <n v="51604.799999999996"/>
    <n v="0.37205312401884072"/>
    <n v="-9589.0480036370427"/>
    <x v="1"/>
    <n v="7740.7199999999993"/>
    <n v="43864.079999999994"/>
    <n v="59345.52"/>
    <x v="0"/>
  </r>
  <r>
    <n v="567"/>
    <s v="Sales Associate"/>
    <s v="Apparel"/>
    <d v="2020-06-01T00:00:00"/>
    <d v="2019-07-01T00:00:00"/>
    <n v="41024.696280923075"/>
    <n v="1616.34"/>
    <n v="25.38122937062937"/>
    <s v="Active"/>
    <s v="FT"/>
    <s v="N/A"/>
    <s v="San Francisco"/>
    <s v="San Francisco"/>
    <s v="CA"/>
    <x v="5"/>
    <n v="24.81"/>
    <n v="51604.799999999996"/>
    <n v="0.5712293706293714"/>
    <n v="-10580.10371907692"/>
    <x v="1"/>
    <n v="7740.7199999999993"/>
    <n v="43864.079999999994"/>
    <n v="59345.52"/>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812F79C-5B0F-4D43-B4E7-91885AA5410A}" name="PivotTable5"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O9:P171" firstHeaderRow="1" firstDataRow="1" firstDataCol="1" rowPageCount="1" colPageCount="1"/>
  <pivotFields count="21">
    <pivotField dataField="1" numFmtId="1" showAll="0"/>
    <pivotField showAll="0"/>
    <pivotField showAll="0"/>
    <pivotField numFmtId="14" showAll="0"/>
    <pivotField numFmtId="14" showAll="0"/>
    <pivotField numFmtId="14" showAll="0"/>
    <pivotField numFmtId="2" showAll="0"/>
    <pivotField axis="axisRow" numFmtId="6" showAll="0">
      <items count="572">
        <item x="545"/>
        <item x="542"/>
        <item x="539"/>
        <item x="502"/>
        <item x="534"/>
        <item x="543"/>
        <item x="540"/>
        <item x="537"/>
        <item x="489"/>
        <item x="512"/>
        <item x="511"/>
        <item x="452"/>
        <item x="477"/>
        <item x="533"/>
        <item x="531"/>
        <item x="513"/>
        <item x="528"/>
        <item x="478"/>
        <item x="404"/>
        <item x="518"/>
        <item x="530"/>
        <item x="469"/>
        <item x="428"/>
        <item x="463"/>
        <item x="514"/>
        <item x="462"/>
        <item x="521"/>
        <item x="356"/>
        <item x="520"/>
        <item x="544"/>
        <item x="519"/>
        <item x="480"/>
        <item x="479"/>
        <item x="523"/>
        <item x="522"/>
        <item x="429"/>
        <item x="464"/>
        <item x="379"/>
        <item x="308"/>
        <item x="541"/>
        <item x="415"/>
        <item x="414"/>
        <item x="524"/>
        <item x="331"/>
        <item x="466"/>
        <item x="431"/>
        <item x="465"/>
        <item x="430"/>
        <item x="259"/>
        <item x="516"/>
        <item x="380"/>
        <item x="366"/>
        <item x="365"/>
        <item x="538"/>
        <item x="416"/>
        <item x="525"/>
        <item x="455"/>
        <item x="482"/>
        <item x="481"/>
        <item x="282"/>
        <item x="470"/>
        <item x="468"/>
        <item x="467"/>
        <item x="536"/>
        <item x="332"/>
        <item x="535"/>
        <item x="382"/>
        <item x="532"/>
        <item x="381"/>
        <item x="219"/>
        <item x="318"/>
        <item x="317"/>
        <item x="367"/>
        <item x="483"/>
        <item x="418"/>
        <item x="417"/>
        <item x="529"/>
        <item x="472"/>
        <item m="1" x="556"/>
        <item x="471"/>
        <item m="1" x="557"/>
        <item x="283"/>
        <item x="515"/>
        <item x="433"/>
        <item x="432"/>
        <item x="334"/>
        <item x="494"/>
        <item x="333"/>
        <item x="527"/>
        <item x="269"/>
        <item x="526"/>
        <item x="493"/>
        <item x="268"/>
        <item x="492"/>
        <item x="491"/>
        <item x="421"/>
        <item x="319"/>
        <item x="420"/>
        <item x="369"/>
        <item x="368"/>
        <item x="419"/>
        <item x="484"/>
        <item x="169"/>
        <item m="1" x="547"/>
        <item x="434"/>
        <item m="1" x="561"/>
        <item x="285"/>
        <item x="284"/>
        <item x="384"/>
        <item x="195"/>
        <item x="270"/>
        <item x="383"/>
        <item x="423"/>
        <item m="1" x="549"/>
        <item x="422"/>
        <item m="1" x="553"/>
        <item x="485"/>
        <item x="321"/>
        <item x="372"/>
        <item x="371"/>
        <item x="320"/>
        <item x="370"/>
        <item x="473"/>
        <item x="444"/>
        <item x="443"/>
        <item x="442"/>
        <item x="441"/>
        <item x="517"/>
        <item x="237"/>
        <item x="236"/>
        <item x="435"/>
        <item x="510"/>
        <item m="1" x="558"/>
        <item x="336"/>
        <item x="335"/>
        <item x="509"/>
        <item x="385"/>
        <item x="508"/>
        <item x="507"/>
        <item x="506"/>
        <item x="505"/>
        <item x="272"/>
        <item x="271"/>
        <item x="504"/>
        <item x="196"/>
        <item x="503"/>
        <item m="1" x="560"/>
        <item x="324"/>
        <item x="323"/>
        <item x="374"/>
        <item x="373"/>
        <item x="501"/>
        <item x="322"/>
        <item x="500"/>
        <item x="499"/>
        <item x="498"/>
        <item x="497"/>
        <item x="496"/>
        <item x="181"/>
        <item x="121"/>
        <item x="495"/>
        <item x="178"/>
        <item x="436"/>
        <item x="407"/>
        <item x="396"/>
        <item x="395"/>
        <item x="490"/>
        <item x="394"/>
        <item x="145"/>
        <item x="393"/>
        <item x="488"/>
        <item x="287"/>
        <item x="286"/>
        <item x="487"/>
        <item x="486"/>
        <item x="424"/>
        <item x="386"/>
        <item x="337"/>
        <item x="198"/>
        <item x="197"/>
        <item x="275"/>
        <item x="274"/>
        <item x="273"/>
        <item x="326"/>
        <item x="325"/>
        <item m="1" x="551"/>
        <item m="1" x="554"/>
        <item x="476"/>
        <item x="475"/>
        <item x="474"/>
        <item x="182"/>
        <item x="347"/>
        <item x="346"/>
        <item x="345"/>
        <item x="179"/>
        <item x="344"/>
        <item x="239"/>
        <item x="238"/>
        <item x="461"/>
        <item x="460"/>
        <item x="288"/>
        <item x="387"/>
        <item x="459"/>
        <item x="338"/>
        <item x="458"/>
        <item x="457"/>
        <item x="146"/>
        <item x="456"/>
        <item x="277"/>
        <item x="276"/>
        <item x="454"/>
        <item x="375"/>
        <item x="453"/>
        <item m="1" x="567"/>
        <item m="1" x="563"/>
        <item m="1" x="555"/>
        <item x="451"/>
        <item x="450"/>
        <item x="449"/>
        <item x="448"/>
        <item x="447"/>
        <item x="446"/>
        <item x="445"/>
        <item x="440"/>
        <item x="439"/>
        <item x="438"/>
        <item x="437"/>
        <item x="131"/>
        <item x="130"/>
        <item x="300"/>
        <item x="299"/>
        <item x="298"/>
        <item x="184"/>
        <item x="183"/>
        <item x="296"/>
        <item x="295"/>
        <item x="427"/>
        <item x="426"/>
        <item x="97"/>
        <item x="425"/>
        <item x="240"/>
        <item x="289"/>
        <item x="339"/>
        <item x="148"/>
        <item x="327"/>
        <item x="147"/>
        <item x="200"/>
        <item x="199"/>
        <item m="1" x="548"/>
        <item m="1" x="570"/>
        <item x="413"/>
        <item x="412"/>
        <item x="411"/>
        <item x="410"/>
        <item x="409"/>
        <item x="408"/>
        <item x="406"/>
        <item x="405"/>
        <item x="403"/>
        <item x="251"/>
        <item x="250"/>
        <item x="402"/>
        <item x="249"/>
        <item x="401"/>
        <item x="400"/>
        <item x="399"/>
        <item x="248"/>
        <item x="398"/>
        <item x="397"/>
        <item x="187"/>
        <item x="72"/>
        <item x="186"/>
        <item x="132"/>
        <item x="185"/>
        <item x="242"/>
        <item x="392"/>
        <item x="391"/>
        <item x="390"/>
        <item x="389"/>
        <item x="388"/>
        <item x="290"/>
        <item x="98"/>
        <item x="378"/>
        <item x="377"/>
        <item x="376"/>
        <item x="278"/>
        <item x="201"/>
        <item x="364"/>
        <item x="363"/>
        <item x="362"/>
        <item x="361"/>
        <item x="360"/>
        <item x="359"/>
        <item x="358"/>
        <item x="357"/>
        <item x="355"/>
        <item x="354"/>
        <item x="353"/>
        <item x="352"/>
        <item x="351"/>
        <item x="350"/>
        <item x="349"/>
        <item x="348"/>
        <item x="343"/>
        <item x="189"/>
        <item x="342"/>
        <item x="82"/>
        <item x="188"/>
        <item x="243"/>
        <item x="135"/>
        <item x="341"/>
        <item x="81"/>
        <item x="134"/>
        <item x="340"/>
        <item x="211"/>
        <item x="210"/>
        <item x="209"/>
        <item x="208"/>
        <item x="330"/>
        <item x="329"/>
        <item x="328"/>
        <item x="100"/>
        <item x="99"/>
        <item m="1" x="564"/>
        <item x="150"/>
        <item x="202"/>
        <item x="149"/>
        <item x="316"/>
        <item x="315"/>
        <item x="314"/>
        <item x="313"/>
        <item x="312"/>
        <item x="311"/>
        <item x="310"/>
        <item x="309"/>
        <item x="307"/>
        <item x="306"/>
        <item x="305"/>
        <item x="304"/>
        <item x="303"/>
        <item x="302"/>
        <item x="301"/>
        <item x="297"/>
        <item x="138"/>
        <item x="137"/>
        <item x="136"/>
        <item x="294"/>
        <item x="293"/>
        <item x="292"/>
        <item x="291"/>
        <item x="83"/>
        <item x="281"/>
        <item x="280"/>
        <item x="279"/>
        <item x="151"/>
        <item x="267"/>
        <item x="203"/>
        <item x="266"/>
        <item x="265"/>
        <item x="264"/>
        <item x="263"/>
        <item x="262"/>
        <item x="261"/>
        <item x="260"/>
        <item x="258"/>
        <item x="257"/>
        <item x="256"/>
        <item x="255"/>
        <item x="254"/>
        <item x="48"/>
        <item x="253"/>
        <item x="252"/>
        <item x="247"/>
        <item x="140"/>
        <item x="246"/>
        <item x="245"/>
        <item x="161"/>
        <item x="139"/>
        <item x="244"/>
        <item x="160"/>
        <item x="190"/>
        <item x="159"/>
        <item x="241"/>
        <item x="158"/>
        <item x="85"/>
        <item x="84"/>
        <item m="1" x="550"/>
        <item m="1" x="559"/>
        <item m="1" x="546"/>
        <item x="152"/>
        <item x="102"/>
        <item x="101"/>
        <item m="1" x="552"/>
        <item x="226"/>
        <item x="225"/>
        <item x="49"/>
        <item x="224"/>
        <item x="223"/>
        <item x="222"/>
        <item x="221"/>
        <item x="220"/>
        <item x="218"/>
        <item x="217"/>
        <item x="216"/>
        <item x="215"/>
        <item x="214"/>
        <item x="213"/>
        <item x="212"/>
        <item x="90"/>
        <item x="89"/>
        <item x="87"/>
        <item x="207"/>
        <item x="206"/>
        <item x="86"/>
        <item x="205"/>
        <item x="204"/>
        <item x="153"/>
        <item x="103"/>
        <item x="23"/>
        <item x="194"/>
        <item x="193"/>
        <item x="51"/>
        <item x="50"/>
        <item x="192"/>
        <item x="191"/>
        <item x="141"/>
        <item x="92"/>
        <item x="91"/>
        <item x="113"/>
        <item x="112"/>
        <item x="111"/>
        <item x="110"/>
        <item x="180"/>
        <item x="177"/>
        <item x="176"/>
        <item x="175"/>
        <item x="174"/>
        <item x="173"/>
        <item x="172"/>
        <item x="104"/>
        <item x="34"/>
        <item x="171"/>
        <item x="170"/>
        <item x="33"/>
        <item x="168"/>
        <item x="167"/>
        <item x="166"/>
        <item x="165"/>
        <item x="164"/>
        <item x="163"/>
        <item x="162"/>
        <item x="31"/>
        <item x="157"/>
        <item x="156"/>
        <item x="155"/>
        <item x="154"/>
        <item x="35"/>
        <item x="105"/>
        <item x="144"/>
        <item x="143"/>
        <item x="53"/>
        <item x="142"/>
        <item x="52"/>
        <item x="93"/>
        <item x="133"/>
        <item x="37"/>
        <item x="129"/>
        <item x="128"/>
        <item x="127"/>
        <item x="36"/>
        <item x="126"/>
        <item x="125"/>
        <item x="124"/>
        <item x="123"/>
        <item x="122"/>
        <item x="54"/>
        <item x="120"/>
        <item x="119"/>
        <item x="118"/>
        <item x="117"/>
        <item x="116"/>
        <item x="115"/>
        <item x="114"/>
        <item x="109"/>
        <item x="40"/>
        <item x="108"/>
        <item x="39"/>
        <item x="107"/>
        <item x="64"/>
        <item x="106"/>
        <item x="63"/>
        <item x="38"/>
        <item x="62"/>
        <item x="61"/>
        <item x="0"/>
        <item x="96"/>
        <item x="95"/>
        <item x="55"/>
        <item x="94"/>
        <item x="42"/>
        <item x="41"/>
        <item x="88"/>
        <item x="1"/>
        <item x="80"/>
        <item x="56"/>
        <item x="79"/>
        <item x="78"/>
        <item x="77"/>
        <item x="3"/>
        <item x="2"/>
        <item x="76"/>
        <item x="75"/>
        <item x="74"/>
        <item x="44"/>
        <item x="73"/>
        <item x="71"/>
        <item x="70"/>
        <item x="69"/>
        <item x="68"/>
        <item x="67"/>
        <item x="66"/>
        <item x="65"/>
        <item x="60"/>
        <item x="59"/>
        <item x="58"/>
        <item x="57"/>
        <item m="1" x="566"/>
        <item x="47"/>
        <item x="4"/>
        <item x="46"/>
        <item x="45"/>
        <item x="43"/>
        <item x="15"/>
        <item x="14"/>
        <item m="1" x="562"/>
        <item x="13"/>
        <item x="12"/>
        <item m="1" x="569"/>
        <item x="32"/>
        <item x="30"/>
        <item x="29"/>
        <item x="28"/>
        <item x="27"/>
        <item m="1" x="568"/>
        <item x="26"/>
        <item x="25"/>
        <item x="24"/>
        <item x="22"/>
        <item x="21"/>
        <item x="20"/>
        <item x="19"/>
        <item x="18"/>
        <item x="17"/>
        <item x="16"/>
        <item x="11"/>
        <item x="10"/>
        <item x="9"/>
        <item m="1" x="565"/>
        <item x="5"/>
        <item x="6"/>
        <item x="7"/>
        <item x="8"/>
        <item x="227"/>
        <item x="228"/>
        <item x="229"/>
        <item x="230"/>
        <item x="231"/>
        <item x="232"/>
        <item x="233"/>
        <item x="234"/>
        <item x="235"/>
        <item t="default"/>
      </items>
    </pivotField>
    <pivotField numFmtId="3" showAll="0"/>
    <pivotField numFmtId="8" showAll="0"/>
    <pivotField showAll="0"/>
    <pivotField showAll="0"/>
    <pivotField showAll="0"/>
    <pivotField axis="axisPage" showAll="0">
      <items count="8">
        <item m="1" x="6"/>
        <item x="1"/>
        <item x="3"/>
        <item x="2"/>
        <item x="5"/>
        <item x="4"/>
        <item x="0"/>
        <item t="default"/>
      </items>
    </pivotField>
    <pivotField showAll="0"/>
    <pivotField showAll="0"/>
    <pivotField showAll="0"/>
    <pivotField showAll="0"/>
    <pivotField showAll="0"/>
    <pivotField numFmtId="165" showAll="0"/>
    <pivotField showAll="0"/>
  </pivotFields>
  <rowFields count="1">
    <field x="7"/>
  </rowFields>
  <rowItems count="162">
    <i>
      <x v="2"/>
    </i>
    <i>
      <x v="5"/>
    </i>
    <i>
      <x v="6"/>
    </i>
    <i>
      <x v="27"/>
    </i>
    <i>
      <x v="29"/>
    </i>
    <i>
      <x v="38"/>
    </i>
    <i>
      <x v="43"/>
    </i>
    <i>
      <x v="48"/>
    </i>
    <i>
      <x v="59"/>
    </i>
    <i>
      <x v="64"/>
    </i>
    <i>
      <x v="70"/>
    </i>
    <i>
      <x v="71"/>
    </i>
    <i>
      <x v="81"/>
    </i>
    <i>
      <x v="87"/>
    </i>
    <i>
      <x v="89"/>
    </i>
    <i>
      <x v="92"/>
    </i>
    <i>
      <x v="96"/>
    </i>
    <i>
      <x v="106"/>
    </i>
    <i>
      <x v="107"/>
    </i>
    <i>
      <x v="110"/>
    </i>
    <i>
      <x v="117"/>
    </i>
    <i>
      <x v="120"/>
    </i>
    <i>
      <x v="141"/>
    </i>
    <i>
      <x v="142"/>
    </i>
    <i>
      <x v="147"/>
    </i>
    <i>
      <x v="148"/>
    </i>
    <i>
      <x v="152"/>
    </i>
    <i>
      <x v="159"/>
    </i>
    <i>
      <x v="171"/>
    </i>
    <i>
      <x v="172"/>
    </i>
    <i>
      <x v="180"/>
    </i>
    <i>
      <x v="181"/>
    </i>
    <i>
      <x v="182"/>
    </i>
    <i>
      <x v="183"/>
    </i>
    <i>
      <x v="184"/>
    </i>
    <i>
      <x v="200"/>
    </i>
    <i>
      <x v="208"/>
    </i>
    <i>
      <x v="209"/>
    </i>
    <i>
      <x v="227"/>
    </i>
    <i>
      <x v="228"/>
    </i>
    <i>
      <x v="238"/>
    </i>
    <i>
      <x v="241"/>
    </i>
    <i>
      <x v="244"/>
    </i>
    <i>
      <x v="270"/>
    </i>
    <i>
      <x v="272"/>
    </i>
    <i>
      <x v="281"/>
    </i>
    <i>
      <x v="285"/>
    </i>
    <i>
      <x v="306"/>
    </i>
    <i>
      <x v="311"/>
    </i>
    <i>
      <x v="318"/>
    </i>
    <i>
      <x v="319"/>
    </i>
    <i>
      <x v="320"/>
    </i>
    <i>
      <x v="321"/>
    </i>
    <i>
      <x v="322"/>
    </i>
    <i>
      <x v="327"/>
    </i>
    <i>
      <x v="328"/>
    </i>
    <i>
      <x v="329"/>
    </i>
    <i>
      <x v="330"/>
    </i>
    <i>
      <x v="331"/>
    </i>
    <i>
      <x v="332"/>
    </i>
    <i>
      <x v="333"/>
    </i>
    <i>
      <x v="334"/>
    </i>
    <i>
      <x v="350"/>
    </i>
    <i>
      <x v="351"/>
    </i>
    <i>
      <x v="352"/>
    </i>
    <i>
      <x v="353"/>
    </i>
    <i>
      <x v="355"/>
    </i>
    <i>
      <x v="357"/>
    </i>
    <i>
      <x v="358"/>
    </i>
    <i>
      <x v="359"/>
    </i>
    <i>
      <x v="360"/>
    </i>
    <i>
      <x v="361"/>
    </i>
    <i>
      <x v="362"/>
    </i>
    <i>
      <x v="363"/>
    </i>
    <i>
      <x v="384"/>
    </i>
    <i>
      <x v="385"/>
    </i>
    <i>
      <x v="390"/>
    </i>
    <i>
      <x v="391"/>
    </i>
    <i>
      <x v="408"/>
    </i>
    <i>
      <x v="409"/>
    </i>
    <i>
      <x v="413"/>
    </i>
    <i>
      <x v="417"/>
    </i>
    <i>
      <x v="418"/>
    </i>
    <i>
      <x v="421"/>
    </i>
    <i>
      <x v="426"/>
    </i>
    <i>
      <x v="427"/>
    </i>
    <i>
      <x v="439"/>
    </i>
    <i>
      <x v="440"/>
    </i>
    <i>
      <x v="443"/>
    </i>
    <i>
      <x v="456"/>
    </i>
    <i>
      <x v="457"/>
    </i>
    <i>
      <x v="460"/>
    </i>
    <i>
      <x v="462"/>
    </i>
    <i>
      <x v="463"/>
    </i>
    <i>
      <x v="465"/>
    </i>
    <i>
      <x v="466"/>
    </i>
    <i>
      <x v="467"/>
    </i>
    <i>
      <x v="468"/>
    </i>
    <i>
      <x v="469"/>
    </i>
    <i>
      <x v="470"/>
    </i>
    <i>
      <x v="471"/>
    </i>
    <i>
      <x v="472"/>
    </i>
    <i>
      <x v="473"/>
    </i>
    <i>
      <x v="474"/>
    </i>
    <i>
      <x v="475"/>
    </i>
    <i>
      <x v="483"/>
    </i>
    <i>
      <x v="484"/>
    </i>
    <i>
      <x v="485"/>
    </i>
    <i>
      <x v="486"/>
    </i>
    <i>
      <x v="487"/>
    </i>
    <i>
      <x v="488"/>
    </i>
    <i>
      <x v="489"/>
    </i>
    <i>
      <x v="490"/>
    </i>
    <i>
      <x v="491"/>
    </i>
    <i>
      <x v="492"/>
    </i>
    <i>
      <x v="493"/>
    </i>
    <i>
      <x v="495"/>
    </i>
    <i>
      <x v="496"/>
    </i>
    <i>
      <x v="497"/>
    </i>
    <i>
      <x v="498"/>
    </i>
    <i>
      <x v="499"/>
    </i>
    <i>
      <x v="500"/>
    </i>
    <i>
      <x v="503"/>
    </i>
    <i>
      <x v="504"/>
    </i>
    <i>
      <x v="505"/>
    </i>
    <i>
      <x v="506"/>
    </i>
    <i>
      <x v="507"/>
    </i>
    <i>
      <x v="510"/>
    </i>
    <i>
      <x v="511"/>
    </i>
    <i>
      <x v="512"/>
    </i>
    <i>
      <x v="513"/>
    </i>
    <i>
      <x v="514"/>
    </i>
    <i>
      <x v="515"/>
    </i>
    <i>
      <x v="516"/>
    </i>
    <i>
      <x v="517"/>
    </i>
    <i>
      <x v="518"/>
    </i>
    <i>
      <x v="519"/>
    </i>
    <i>
      <x v="520"/>
    </i>
    <i>
      <x v="521"/>
    </i>
    <i>
      <x v="522"/>
    </i>
    <i>
      <x v="523"/>
    </i>
    <i>
      <x v="524"/>
    </i>
    <i>
      <x v="525"/>
    </i>
    <i>
      <x v="527"/>
    </i>
    <i>
      <x v="529"/>
    </i>
    <i>
      <x v="530"/>
    </i>
    <i>
      <x v="538"/>
    </i>
    <i>
      <x v="539"/>
    </i>
    <i>
      <x v="540"/>
    </i>
    <i>
      <x v="541"/>
    </i>
    <i>
      <x v="542"/>
    </i>
    <i>
      <x v="544"/>
    </i>
    <i>
      <x v="545"/>
    </i>
    <i>
      <x v="546"/>
    </i>
    <i>
      <x v="547"/>
    </i>
    <i>
      <x v="548"/>
    </i>
    <i>
      <x v="549"/>
    </i>
    <i>
      <x v="550"/>
    </i>
    <i>
      <x v="551"/>
    </i>
    <i>
      <x v="552"/>
    </i>
    <i>
      <x v="553"/>
    </i>
    <i t="grand">
      <x/>
    </i>
  </rowItems>
  <colItems count="1">
    <i/>
  </colItems>
  <pageFields count="1">
    <pageField fld="13" item="2" hier="-1"/>
  </pageFields>
  <dataFields count="1">
    <dataField name="Count of Employee Name or Other Identifier" fld="0" subtotal="count" baseField="9" baseItem="197"/>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38DF8D3-63E4-46D0-8677-9D88FB47E472}" name="PivotTable4"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51:C58" firstHeaderRow="1" firstDataRow="1" firstDataCol="1"/>
  <pivotFields count="21">
    <pivotField dataField="1" numFmtId="1" showAll="0"/>
    <pivotField showAll="0"/>
    <pivotField showAll="0"/>
    <pivotField numFmtId="14" showAll="0"/>
    <pivotField numFmtId="14" showAll="0"/>
    <pivotField numFmtId="14" showAll="0"/>
    <pivotField numFmtId="2" showAll="0"/>
    <pivotField numFmtId="6" showAll="0"/>
    <pivotField numFmtId="3" showAll="0"/>
    <pivotField numFmtId="8" showAll="0"/>
    <pivotField showAll="0"/>
    <pivotField showAll="0"/>
    <pivotField showAll="0"/>
    <pivotField axis="axisRow" showAll="0">
      <items count="8">
        <item m="1" x="6"/>
        <item x="1"/>
        <item x="3"/>
        <item x="0"/>
        <item x="2"/>
        <item x="4"/>
        <item x="5"/>
        <item t="default"/>
      </items>
    </pivotField>
    <pivotField showAll="0"/>
    <pivotField showAll="0"/>
    <pivotField showAll="0"/>
    <pivotField showAll="0"/>
    <pivotField showAll="0"/>
    <pivotField numFmtId="165" showAll="0"/>
    <pivotField showAll="0"/>
  </pivotFields>
  <rowFields count="1">
    <field x="13"/>
  </rowFields>
  <rowItems count="7">
    <i>
      <x v="1"/>
    </i>
    <i>
      <x v="2"/>
    </i>
    <i>
      <x v="3"/>
    </i>
    <i>
      <x v="4"/>
    </i>
    <i>
      <x v="5"/>
    </i>
    <i>
      <x v="6"/>
    </i>
    <i t="grand">
      <x/>
    </i>
  </rowItems>
  <colItems count="1">
    <i/>
  </colItems>
  <dataFields count="1">
    <dataField name="Count of Employee Name or Other Identifier" fld="0" subtotal="count" baseField="13" baseItem="0"/>
  </dataFields>
  <formats count="3">
    <format dxfId="105">
      <pivotArea outline="0" collapsedLevelsAreSubtotals="1" fieldPosition="0"/>
    </format>
    <format dxfId="104">
      <pivotArea dataOnly="0" labelOnly="1" outline="0" axis="axisValues" fieldPosition="0"/>
    </format>
    <format dxfId="103">
      <pivotArea dataOnly="0"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2D52771-AA09-41F5-8C8F-8223807107B0}" name="PivotTable1" cacheId="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29:E37" firstHeaderRow="1" firstDataRow="2" firstDataCol="1"/>
  <pivotFields count="24">
    <pivotField dataField="1" showAll="0"/>
    <pivotField showAll="0"/>
    <pivotField showAll="0"/>
    <pivotField numFmtId="14" showAll="0"/>
    <pivotField numFmtId="14" showAll="0"/>
    <pivotField numFmtId="165" showAll="0"/>
    <pivotField showAll="0"/>
    <pivotField numFmtId="164" showAll="0"/>
    <pivotField showAll="0"/>
    <pivotField showAll="0"/>
    <pivotField showAll="0"/>
    <pivotField showAll="0"/>
    <pivotField showAll="0"/>
    <pivotField showAll="0"/>
    <pivotField axis="axisRow" showAll="0">
      <items count="7">
        <item x="2"/>
        <item x="5"/>
        <item x="4"/>
        <item x="1"/>
        <item x="0"/>
        <item x="3"/>
        <item t="default"/>
      </items>
    </pivotField>
    <pivotField showAll="0"/>
    <pivotField numFmtId="165" showAll="0"/>
    <pivotField showAll="0"/>
    <pivotField showAll="0"/>
    <pivotField axis="axisCol" showAll="0">
      <items count="3">
        <item x="1"/>
        <item x="0"/>
        <item t="default"/>
      </items>
    </pivotField>
    <pivotField showAll="0"/>
    <pivotField showAll="0"/>
    <pivotField showAll="0"/>
    <pivotField showAll="0"/>
  </pivotFields>
  <rowFields count="1">
    <field x="14"/>
  </rowFields>
  <rowItems count="7">
    <i>
      <x/>
    </i>
    <i>
      <x v="1"/>
    </i>
    <i>
      <x v="2"/>
    </i>
    <i>
      <x v="3"/>
    </i>
    <i>
      <x v="4"/>
    </i>
    <i>
      <x v="5"/>
    </i>
    <i t="grand">
      <x/>
    </i>
  </rowItems>
  <colFields count="1">
    <field x="19"/>
  </colFields>
  <colItems count="3">
    <i>
      <x/>
    </i>
    <i>
      <x v="1"/>
    </i>
    <i t="grand">
      <x/>
    </i>
  </colItems>
  <dataFields count="1">
    <dataField name="Count of Employee Name or Other Identifier" fld="0" subtotal="count" baseField="14" baseItem="2"/>
  </dataFields>
  <formats count="34">
    <format dxfId="139">
      <pivotArea dataOnly="0" labelOnly="1" fieldPosition="0">
        <references count="1">
          <reference field="19" count="0" defaultSubtotal="1"/>
        </references>
      </pivotArea>
    </format>
    <format dxfId="138">
      <pivotArea type="all" dataOnly="0" outline="0" fieldPosition="0"/>
    </format>
    <format dxfId="137">
      <pivotArea outline="0" collapsedLevelsAreSubtotals="1" fieldPosition="0"/>
    </format>
    <format dxfId="136">
      <pivotArea type="origin" dataOnly="0" labelOnly="1" outline="0" fieldPosition="0"/>
    </format>
    <format dxfId="135">
      <pivotArea field="19" type="button" dataOnly="0" labelOnly="1" outline="0" axis="axisCol" fieldPosition="0"/>
    </format>
    <format dxfId="134">
      <pivotArea type="topRight" dataOnly="0" labelOnly="1" outline="0" fieldPosition="0"/>
    </format>
    <format dxfId="133">
      <pivotArea field="14" type="button" dataOnly="0" labelOnly="1" outline="0" axis="axisRow" fieldPosition="0"/>
    </format>
    <format dxfId="132">
      <pivotArea dataOnly="0" labelOnly="1" fieldPosition="0">
        <references count="1">
          <reference field="14" count="0"/>
        </references>
      </pivotArea>
    </format>
    <format dxfId="131">
      <pivotArea dataOnly="0" labelOnly="1" grandRow="1" outline="0" fieldPosition="0"/>
    </format>
    <format dxfId="130">
      <pivotArea dataOnly="0" labelOnly="1" fieldPosition="0">
        <references count="1">
          <reference field="19" count="0"/>
        </references>
      </pivotArea>
    </format>
    <format dxfId="129">
      <pivotArea dataOnly="0" labelOnly="1" grandCol="1" outline="0" fieldPosition="0"/>
    </format>
    <format dxfId="128">
      <pivotArea outline="0" collapsedLevelsAreSubtotals="1" fieldPosition="0"/>
    </format>
    <format dxfId="127">
      <pivotArea field="19" type="button" dataOnly="0" labelOnly="1" outline="0" axis="axisCol" fieldPosition="0"/>
    </format>
    <format dxfId="126">
      <pivotArea type="topRight" dataOnly="0" labelOnly="1" outline="0" fieldPosition="0"/>
    </format>
    <format dxfId="125">
      <pivotArea dataOnly="0" labelOnly="1" fieldPosition="0">
        <references count="1">
          <reference field="19" count="0"/>
        </references>
      </pivotArea>
    </format>
    <format dxfId="124">
      <pivotArea dataOnly="0" labelOnly="1" grandCol="1" outline="0" fieldPosition="0"/>
    </format>
    <format dxfId="123">
      <pivotArea outline="0" collapsedLevelsAreSubtotals="1" fieldPosition="0"/>
    </format>
    <format dxfId="122">
      <pivotArea field="19" type="button" dataOnly="0" labelOnly="1" outline="0" axis="axisCol" fieldPosition="0"/>
    </format>
    <format dxfId="121">
      <pivotArea type="topRight" dataOnly="0" labelOnly="1" outline="0" fieldPosition="0"/>
    </format>
    <format dxfId="120">
      <pivotArea dataOnly="0" labelOnly="1" fieldPosition="0">
        <references count="1">
          <reference field="19" count="0"/>
        </references>
      </pivotArea>
    </format>
    <format dxfId="119">
      <pivotArea dataOnly="0" labelOnly="1" grandCol="1" outline="0" fieldPosition="0"/>
    </format>
    <format dxfId="118">
      <pivotArea type="all" dataOnly="0" outline="0" fieldPosition="0"/>
    </format>
    <format dxfId="117">
      <pivotArea outline="0" collapsedLevelsAreSubtotals="1" fieldPosition="0"/>
    </format>
    <format dxfId="116">
      <pivotArea type="origin" dataOnly="0" labelOnly="1" outline="0" fieldPosition="0"/>
    </format>
    <format dxfId="115">
      <pivotArea field="19" type="button" dataOnly="0" labelOnly="1" outline="0" axis="axisCol" fieldPosition="0"/>
    </format>
    <format dxfId="114">
      <pivotArea type="topRight" dataOnly="0" labelOnly="1" outline="0" fieldPosition="0"/>
    </format>
    <format dxfId="113">
      <pivotArea field="14" type="button" dataOnly="0" labelOnly="1" outline="0" axis="axisRow" fieldPosition="0"/>
    </format>
    <format dxfId="112">
      <pivotArea dataOnly="0" labelOnly="1" fieldPosition="0">
        <references count="1">
          <reference field="14" count="0"/>
        </references>
      </pivotArea>
    </format>
    <format dxfId="111">
      <pivotArea dataOnly="0" labelOnly="1" grandRow="1" outline="0" fieldPosition="0"/>
    </format>
    <format dxfId="110">
      <pivotArea dataOnly="0" labelOnly="1" fieldPosition="0">
        <references count="1">
          <reference field="19" count="0"/>
        </references>
      </pivotArea>
    </format>
    <format dxfId="109">
      <pivotArea dataOnly="0" labelOnly="1" grandCol="1" outline="0" fieldPosition="0"/>
    </format>
    <format dxfId="108">
      <pivotArea outline="0" collapsedLevelsAreSubtotals="1" fieldPosition="0">
        <references count="1">
          <reference field="19" count="1" selected="0">
            <x v="0"/>
          </reference>
        </references>
      </pivotArea>
    </format>
    <format dxfId="107">
      <pivotArea field="19" type="button" dataOnly="0" labelOnly="1" outline="0" axis="axisCol" fieldPosition="0"/>
    </format>
    <format dxfId="106">
      <pivotArea dataOnly="0" labelOnly="1" fieldPosition="0">
        <references count="1">
          <reference field="19"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6BF7BD1A-8DD4-46F6-B906-6F76717ED57C}" name="PivotTable3" cacheId="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18:D25" firstHeaderRow="0" firstDataRow="1" firstDataCol="1"/>
  <pivotFields count="24">
    <pivotField showAll="0"/>
    <pivotField showAll="0"/>
    <pivotField showAll="0"/>
    <pivotField numFmtId="14" showAll="0"/>
    <pivotField numFmtId="14" showAll="0"/>
    <pivotField numFmtId="165" showAll="0"/>
    <pivotField showAll="0"/>
    <pivotField numFmtId="164" showAll="0"/>
    <pivotField showAll="0"/>
    <pivotField showAll="0"/>
    <pivotField showAll="0"/>
    <pivotField showAll="0"/>
    <pivotField showAll="0"/>
    <pivotField showAll="0"/>
    <pivotField axis="axisRow" showAll="0">
      <items count="7">
        <item x="2"/>
        <item x="5"/>
        <item x="4"/>
        <item x="1"/>
        <item x="0"/>
        <item x="3"/>
        <item t="default"/>
      </items>
    </pivotField>
    <pivotField dataField="1" numFmtId="164" showAll="0"/>
    <pivotField dataField="1" numFmtId="165" showAll="0"/>
    <pivotField numFmtId="164" showAll="0"/>
    <pivotField numFmtId="165" showAll="0"/>
    <pivotField showAll="0"/>
    <pivotField showAll="0"/>
    <pivotField showAll="0"/>
    <pivotField showAll="0"/>
    <pivotField showAll="0"/>
  </pivotFields>
  <rowFields count="1">
    <field x="14"/>
  </rowFields>
  <rowItems count="7">
    <i>
      <x/>
    </i>
    <i>
      <x v="1"/>
    </i>
    <i>
      <x v="2"/>
    </i>
    <i>
      <x v="3"/>
    </i>
    <i>
      <x v="4"/>
    </i>
    <i>
      <x v="5"/>
    </i>
    <i t="grand">
      <x/>
    </i>
  </rowItems>
  <colFields count="1">
    <field x="-2"/>
  </colFields>
  <colItems count="2">
    <i>
      <x/>
    </i>
    <i i="1">
      <x v="1"/>
    </i>
  </colItems>
  <dataFields count="2">
    <dataField name="Average of Hourly _x000a_Living Wage" fld="15" subtotal="average" baseField="14" baseItem="1"/>
    <dataField name="Average of Timeframe Living Wage Pay" fld="16" subtotal="average" baseField="14" baseItem="0" numFmtId="165"/>
  </dataFields>
  <formats count="32">
    <format dxfId="169">
      <pivotArea collapsedLevelsAreSubtotals="1" fieldPosition="0">
        <references count="1">
          <reference field="14" count="0"/>
        </references>
      </pivotArea>
    </format>
    <format dxfId="168">
      <pivotArea grandRow="1" outline="0" collapsedLevelsAreSubtotals="1" fieldPosition="0"/>
    </format>
    <format dxfId="167">
      <pivotArea type="all" dataOnly="0" outline="0" fieldPosition="0"/>
    </format>
    <format dxfId="166">
      <pivotArea outline="0" collapsedLevelsAreSubtotals="1" fieldPosition="0"/>
    </format>
    <format dxfId="165">
      <pivotArea field="14" type="button" dataOnly="0" labelOnly="1" outline="0" axis="axisRow" fieldPosition="0"/>
    </format>
    <format dxfId="164">
      <pivotArea dataOnly="0" labelOnly="1" fieldPosition="0">
        <references count="1">
          <reference field="14" count="0"/>
        </references>
      </pivotArea>
    </format>
    <format dxfId="163">
      <pivotArea dataOnly="0" labelOnly="1" grandRow="1" outline="0" fieldPosition="0"/>
    </format>
    <format dxfId="162">
      <pivotArea dataOnly="0" labelOnly="1" outline="0" fieldPosition="0">
        <references count="1">
          <reference field="4294967294" count="1">
            <x v="0"/>
          </reference>
        </references>
      </pivotArea>
    </format>
    <format dxfId="161">
      <pivotArea outline="0" collapsedLevelsAreSubtotals="1" fieldPosition="0"/>
    </format>
    <format dxfId="160">
      <pivotArea dataOnly="0" labelOnly="1" outline="0" fieldPosition="0">
        <references count="1">
          <reference field="4294967294" count="1">
            <x v="0"/>
          </reference>
        </references>
      </pivotArea>
    </format>
    <format dxfId="159">
      <pivotArea outline="0" collapsedLevelsAreSubtotals="1" fieldPosition="0"/>
    </format>
    <format dxfId="158">
      <pivotArea dataOnly="0" labelOnly="1" outline="0" fieldPosition="0">
        <references count="1">
          <reference field="4294967294" count="1">
            <x v="0"/>
          </reference>
        </references>
      </pivotArea>
    </format>
    <format dxfId="157">
      <pivotArea type="all" dataOnly="0" outline="0" fieldPosition="0"/>
    </format>
    <format dxfId="156">
      <pivotArea outline="0" collapsedLevelsAreSubtotals="1" fieldPosition="0"/>
    </format>
    <format dxfId="155">
      <pivotArea field="14" type="button" dataOnly="0" labelOnly="1" outline="0" axis="axisRow" fieldPosition="0"/>
    </format>
    <format dxfId="154">
      <pivotArea dataOnly="0" labelOnly="1" fieldPosition="0">
        <references count="1">
          <reference field="14" count="0"/>
        </references>
      </pivotArea>
    </format>
    <format dxfId="153">
      <pivotArea dataOnly="0" labelOnly="1" grandRow="1" outline="0" fieldPosition="0"/>
    </format>
    <format dxfId="152">
      <pivotArea dataOnly="0" labelOnly="1" outline="0" fieldPosition="0">
        <references count="1">
          <reference field="4294967294" count="1">
            <x v="0"/>
          </reference>
        </references>
      </pivotArea>
    </format>
    <format dxfId="151">
      <pivotArea type="all" dataOnly="0" outline="0" fieldPosition="0"/>
    </format>
    <format dxfId="150">
      <pivotArea outline="0" collapsedLevelsAreSubtotals="1" fieldPosition="0"/>
    </format>
    <format dxfId="149">
      <pivotArea field="14" type="button" dataOnly="0" labelOnly="1" outline="0" axis="axisRow" fieldPosition="0"/>
    </format>
    <format dxfId="148">
      <pivotArea dataOnly="0" labelOnly="1" fieldPosition="0">
        <references count="1">
          <reference field="14" count="0"/>
        </references>
      </pivotArea>
    </format>
    <format dxfId="147">
      <pivotArea dataOnly="0" labelOnly="1" grandRow="1" outline="0" fieldPosition="0"/>
    </format>
    <format dxfId="146">
      <pivotArea dataOnly="0" labelOnly="1" outline="0" fieldPosition="0">
        <references count="1">
          <reference field="4294967294" count="1">
            <x v="0"/>
          </reference>
        </references>
      </pivotArea>
    </format>
    <format dxfId="145">
      <pivotArea outline="0" collapsedLevelsAreSubtotals="1" fieldPosition="0">
        <references count="1">
          <reference field="4294967294" count="1" selected="0">
            <x v="0"/>
          </reference>
        </references>
      </pivotArea>
    </format>
    <format dxfId="144">
      <pivotArea dataOnly="0" labelOnly="1" outline="0" fieldPosition="0">
        <references count="1">
          <reference field="4294967294" count="1">
            <x v="0"/>
          </reference>
        </references>
      </pivotArea>
    </format>
    <format dxfId="143">
      <pivotArea outline="0" collapsedLevelsAreSubtotals="1" fieldPosition="0">
        <references count="1">
          <reference field="4294967294" count="1" selected="0">
            <x v="1"/>
          </reference>
        </references>
      </pivotArea>
    </format>
    <format dxfId="142">
      <pivotArea dataOnly="0" outline="0" fieldPosition="0">
        <references count="1">
          <reference field="4294967294" count="1">
            <x v="1"/>
          </reference>
        </references>
      </pivotArea>
    </format>
    <format dxfId="141">
      <pivotArea dataOnly="0" labelOnly="1" outline="0" fieldPosition="0">
        <references count="1">
          <reference field="4294967294" count="1">
            <x v="1"/>
          </reference>
        </references>
      </pivotArea>
    </format>
    <format dxfId="140">
      <pivotArea dataOnly="0" labelOnly="1" outline="0" fieldPosition="0">
        <references count="1">
          <reference field="4294967294" count="1">
            <x v="1"/>
          </reference>
        </references>
      </pivotArea>
    </format>
    <format dxfId="3">
      <pivotArea field="14" type="button" dataOnly="0" labelOnly="1" outline="0" axis="axisRow" fieldPosition="0"/>
    </format>
    <format dxfId="1">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BD53FCF6-4789-4272-A27C-5694CCFB324C}" name="PivotTable2" cacheId="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40:E48" firstHeaderRow="1" firstDataRow="2" firstDataCol="1"/>
  <pivotFields count="24">
    <pivotField dataField="1" showAll="0"/>
    <pivotField showAll="0"/>
    <pivotField showAll="0"/>
    <pivotField numFmtId="14" showAll="0"/>
    <pivotField numFmtId="14" showAll="0"/>
    <pivotField numFmtId="165" showAll="0"/>
    <pivotField showAll="0"/>
    <pivotField numFmtId="164" showAll="0"/>
    <pivotField showAll="0"/>
    <pivotField showAll="0"/>
    <pivotField showAll="0"/>
    <pivotField showAll="0"/>
    <pivotField showAll="0"/>
    <pivotField showAll="0"/>
    <pivotField axis="axisRow" showAll="0">
      <items count="7">
        <item x="2"/>
        <item x="5"/>
        <item x="4"/>
        <item x="1"/>
        <item x="0"/>
        <item x="3"/>
        <item t="default"/>
      </items>
    </pivotField>
    <pivotField showAll="0"/>
    <pivotField numFmtId="165" showAll="0"/>
    <pivotField showAll="0"/>
    <pivotField showAll="0"/>
    <pivotField showAll="0"/>
    <pivotField showAll="0"/>
    <pivotField showAll="0"/>
    <pivotField showAll="0"/>
    <pivotField axis="axisCol" showAll="0">
      <items count="3">
        <item x="0"/>
        <item x="1"/>
        <item t="default"/>
      </items>
    </pivotField>
  </pivotFields>
  <rowFields count="1">
    <field x="14"/>
  </rowFields>
  <rowItems count="7">
    <i>
      <x/>
    </i>
    <i>
      <x v="1"/>
    </i>
    <i>
      <x v="2"/>
    </i>
    <i>
      <x v="3"/>
    </i>
    <i>
      <x v="4"/>
    </i>
    <i>
      <x v="5"/>
    </i>
    <i t="grand">
      <x/>
    </i>
  </rowItems>
  <colFields count="1">
    <field x="23"/>
  </colFields>
  <colItems count="3">
    <i>
      <x/>
    </i>
    <i>
      <x v="1"/>
    </i>
    <i t="grand">
      <x/>
    </i>
  </colItems>
  <dataFields count="1">
    <dataField name="Count of Employee Name or Other Identifier" fld="0" subtotal="count" baseField="14" baseItem="2"/>
  </dataFields>
  <formats count="33">
    <format dxfId="202">
      <pivotArea type="all" dataOnly="0" outline="0" fieldPosition="0"/>
    </format>
    <format dxfId="201">
      <pivotArea outline="0" collapsedLevelsAreSubtotals="1" fieldPosition="0"/>
    </format>
    <format dxfId="200">
      <pivotArea type="origin" dataOnly="0" labelOnly="1" outline="0" fieldPosition="0"/>
    </format>
    <format dxfId="199">
      <pivotArea field="23" type="button" dataOnly="0" labelOnly="1" outline="0" axis="axisCol" fieldPosition="0"/>
    </format>
    <format dxfId="198">
      <pivotArea type="topRight" dataOnly="0" labelOnly="1" outline="0" fieldPosition="0"/>
    </format>
    <format dxfId="197">
      <pivotArea field="14" type="button" dataOnly="0" labelOnly="1" outline="0" axis="axisRow" fieldPosition="0"/>
    </format>
    <format dxfId="196">
      <pivotArea dataOnly="0" labelOnly="1" fieldPosition="0">
        <references count="1">
          <reference field="14" count="0"/>
        </references>
      </pivotArea>
    </format>
    <format dxfId="195">
      <pivotArea dataOnly="0" labelOnly="1" grandRow="1" outline="0" fieldPosition="0"/>
    </format>
    <format dxfId="194">
      <pivotArea dataOnly="0" labelOnly="1" fieldPosition="0">
        <references count="1">
          <reference field="23" count="0"/>
        </references>
      </pivotArea>
    </format>
    <format dxfId="193">
      <pivotArea dataOnly="0" labelOnly="1" grandCol="1" outline="0" fieldPosition="0"/>
    </format>
    <format dxfId="192">
      <pivotArea outline="0" collapsedLevelsAreSubtotals="1" fieldPosition="0"/>
    </format>
    <format dxfId="191">
      <pivotArea field="23" type="button" dataOnly="0" labelOnly="1" outline="0" axis="axisCol" fieldPosition="0"/>
    </format>
    <format dxfId="190">
      <pivotArea type="topRight" dataOnly="0" labelOnly="1" outline="0" fieldPosition="0"/>
    </format>
    <format dxfId="189">
      <pivotArea dataOnly="0" labelOnly="1" fieldPosition="0">
        <references count="1">
          <reference field="23" count="0"/>
        </references>
      </pivotArea>
    </format>
    <format dxfId="188">
      <pivotArea dataOnly="0" labelOnly="1" grandCol="1" outline="0" fieldPosition="0"/>
    </format>
    <format dxfId="187">
      <pivotArea outline="0" collapsedLevelsAreSubtotals="1" fieldPosition="0"/>
    </format>
    <format dxfId="186">
      <pivotArea field="23" type="button" dataOnly="0" labelOnly="1" outline="0" axis="axisCol" fieldPosition="0"/>
    </format>
    <format dxfId="185">
      <pivotArea type="topRight" dataOnly="0" labelOnly="1" outline="0" fieldPosition="0"/>
    </format>
    <format dxfId="184">
      <pivotArea dataOnly="0" labelOnly="1" fieldPosition="0">
        <references count="1">
          <reference field="23" count="0"/>
        </references>
      </pivotArea>
    </format>
    <format dxfId="183">
      <pivotArea dataOnly="0" labelOnly="1" grandCol="1" outline="0" fieldPosition="0"/>
    </format>
    <format dxfId="182">
      <pivotArea type="all" dataOnly="0" outline="0" fieldPosition="0"/>
    </format>
    <format dxfId="181">
      <pivotArea outline="0" collapsedLevelsAreSubtotals="1" fieldPosition="0"/>
    </format>
    <format dxfId="180">
      <pivotArea type="origin" dataOnly="0" labelOnly="1" outline="0" fieldPosition="0"/>
    </format>
    <format dxfId="179">
      <pivotArea field="23" type="button" dataOnly="0" labelOnly="1" outline="0" axis="axisCol" fieldPosition="0"/>
    </format>
    <format dxfId="178">
      <pivotArea type="topRight" dataOnly="0" labelOnly="1" outline="0" fieldPosition="0"/>
    </format>
    <format dxfId="177">
      <pivotArea field="14" type="button" dataOnly="0" labelOnly="1" outline="0" axis="axisRow" fieldPosition="0"/>
    </format>
    <format dxfId="176">
      <pivotArea dataOnly="0" labelOnly="1" fieldPosition="0">
        <references count="1">
          <reference field="14" count="0"/>
        </references>
      </pivotArea>
    </format>
    <format dxfId="175">
      <pivotArea dataOnly="0" labelOnly="1" grandRow="1" outline="0" fieldPosition="0"/>
    </format>
    <format dxfId="174">
      <pivotArea dataOnly="0" labelOnly="1" fieldPosition="0">
        <references count="1">
          <reference field="23" count="0"/>
        </references>
      </pivotArea>
    </format>
    <format dxfId="173">
      <pivotArea dataOnly="0" labelOnly="1" grandCol="1" outline="0" fieldPosition="0"/>
    </format>
    <format dxfId="172">
      <pivotArea outline="0" collapsedLevelsAreSubtotals="1" fieldPosition="0">
        <references count="1">
          <reference field="23" count="1" selected="0">
            <x v="0"/>
          </reference>
        </references>
      </pivotArea>
    </format>
    <format dxfId="171">
      <pivotArea field="23" type="button" dataOnly="0" labelOnly="1" outline="0" axis="axisCol" fieldPosition="0"/>
    </format>
    <format dxfId="170">
      <pivotArea dataOnly="0" labelOnly="1" fieldPosition="0">
        <references count="1">
          <reference field="23"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3" Type="http://schemas.openxmlformats.org/officeDocument/2006/relationships/pivotTable" Target="../pivotTables/pivotTable4.xml"/><Relationship Id="rId2" Type="http://schemas.openxmlformats.org/officeDocument/2006/relationships/pivotTable" Target="../pivotTables/pivotTable3.xml"/><Relationship Id="rId1" Type="http://schemas.openxmlformats.org/officeDocument/2006/relationships/pivotTable" Target="../pivotTables/pivotTable2.xml"/><Relationship Id="rId5" Type="http://schemas.openxmlformats.org/officeDocument/2006/relationships/printerSettings" Target="../printerSettings/printerSettings3.bin"/><Relationship Id="rId4"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FD5EA-FF79-4741-BAB8-B7CB9A7AA386}">
  <sheetPr>
    <tabColor rgb="FFC00000"/>
  </sheetPr>
  <dimension ref="B1:F32"/>
  <sheetViews>
    <sheetView showGridLines="0" tabSelected="1" zoomScale="90" zoomScaleNormal="90" workbookViewId="0">
      <selection activeCell="D8" sqref="D8"/>
    </sheetView>
  </sheetViews>
  <sheetFormatPr defaultRowHeight="14.4" x14ac:dyDescent="0.3"/>
  <cols>
    <col min="1" max="1" width="4.88671875" customWidth="1"/>
    <col min="2" max="2" width="6.21875" style="88" customWidth="1"/>
    <col min="3" max="3" width="2.33203125" customWidth="1"/>
    <col min="4" max="4" width="123" customWidth="1"/>
    <col min="5" max="5" width="4.77734375" customWidth="1"/>
    <col min="6" max="6" width="24.44140625" style="90" customWidth="1"/>
  </cols>
  <sheetData>
    <row r="1" spans="2:6" ht="15" thickBot="1" x14ac:dyDescent="0.35"/>
    <row r="2" spans="2:6" ht="21" x14ac:dyDescent="0.4">
      <c r="B2" s="185" t="s">
        <v>104</v>
      </c>
      <c r="C2" s="94"/>
      <c r="D2" s="94"/>
      <c r="E2" s="94"/>
      <c r="F2" s="95"/>
    </row>
    <row r="3" spans="2:6" ht="48" customHeight="1" thickBot="1" x14ac:dyDescent="0.35">
      <c r="B3" s="187" t="s">
        <v>184</v>
      </c>
      <c r="C3" s="188"/>
      <c r="D3" s="188"/>
      <c r="E3" s="188"/>
      <c r="F3" s="189"/>
    </row>
    <row r="6" spans="2:6" x14ac:dyDescent="0.3">
      <c r="B6" s="97" t="s">
        <v>103</v>
      </c>
      <c r="F6" s="97" t="s">
        <v>110</v>
      </c>
    </row>
    <row r="7" spans="2:6" x14ac:dyDescent="0.3">
      <c r="B7" s="184">
        <v>1</v>
      </c>
      <c r="C7" s="96"/>
      <c r="D7" s="96" t="s">
        <v>102</v>
      </c>
    </row>
    <row r="8" spans="2:6" ht="28.8" x14ac:dyDescent="0.3">
      <c r="D8" s="89" t="s">
        <v>179</v>
      </c>
      <c r="F8" s="92" t="s">
        <v>121</v>
      </c>
    </row>
    <row r="9" spans="2:6" x14ac:dyDescent="0.3">
      <c r="F9" s="93"/>
    </row>
    <row r="10" spans="2:6" x14ac:dyDescent="0.3">
      <c r="B10" s="184">
        <v>2</v>
      </c>
      <c r="C10" s="96"/>
      <c r="D10" s="96" t="s">
        <v>105</v>
      </c>
      <c r="F10" s="93"/>
    </row>
    <row r="11" spans="2:6" ht="43.2" x14ac:dyDescent="0.3">
      <c r="D11" s="89" t="s">
        <v>178</v>
      </c>
      <c r="F11" s="92" t="s">
        <v>121</v>
      </c>
    </row>
    <row r="12" spans="2:6" x14ac:dyDescent="0.3">
      <c r="F12" s="93"/>
    </row>
    <row r="13" spans="2:6" x14ac:dyDescent="0.3">
      <c r="B13" s="184">
        <v>3</v>
      </c>
      <c r="C13" s="96"/>
      <c r="D13" s="96" t="s">
        <v>173</v>
      </c>
      <c r="F13" s="93"/>
    </row>
    <row r="14" spans="2:6" ht="28.8" x14ac:dyDescent="0.3">
      <c r="D14" s="89" t="s">
        <v>177</v>
      </c>
      <c r="F14" s="92" t="s">
        <v>121</v>
      </c>
    </row>
    <row r="15" spans="2:6" x14ac:dyDescent="0.3">
      <c r="F15" s="93"/>
    </row>
    <row r="16" spans="2:6" x14ac:dyDescent="0.3">
      <c r="B16" s="184">
        <v>4</v>
      </c>
      <c r="C16" s="96"/>
      <c r="D16" s="96" t="s">
        <v>174</v>
      </c>
      <c r="F16" s="93"/>
    </row>
    <row r="17" spans="2:6" ht="43.2" x14ac:dyDescent="0.3">
      <c r="D17" s="89" t="s">
        <v>176</v>
      </c>
      <c r="F17" s="92" t="s">
        <v>121</v>
      </c>
    </row>
    <row r="18" spans="2:6" x14ac:dyDescent="0.3">
      <c r="F18" s="93"/>
    </row>
    <row r="19" spans="2:6" x14ac:dyDescent="0.3">
      <c r="B19" s="184">
        <v>5</v>
      </c>
      <c r="C19" s="96"/>
      <c r="D19" s="96" t="s">
        <v>106</v>
      </c>
      <c r="F19" s="93"/>
    </row>
    <row r="20" spans="2:6" ht="28.8" x14ac:dyDescent="0.3">
      <c r="D20" s="89" t="s">
        <v>175</v>
      </c>
      <c r="F20" s="92" t="s">
        <v>122</v>
      </c>
    </row>
    <row r="21" spans="2:6" x14ac:dyDescent="0.3">
      <c r="F21" s="93"/>
    </row>
    <row r="22" spans="2:6" x14ac:dyDescent="0.3">
      <c r="B22" s="184">
        <v>6</v>
      </c>
      <c r="C22" s="96"/>
      <c r="D22" s="96" t="s">
        <v>107</v>
      </c>
      <c r="F22" s="93"/>
    </row>
    <row r="23" spans="2:6" ht="115.2" x14ac:dyDescent="0.3">
      <c r="D23" s="89" t="s">
        <v>182</v>
      </c>
      <c r="F23" s="92" t="s">
        <v>123</v>
      </c>
    </row>
    <row r="24" spans="2:6" x14ac:dyDescent="0.3">
      <c r="F24" s="93"/>
    </row>
    <row r="25" spans="2:6" x14ac:dyDescent="0.3">
      <c r="B25" s="184">
        <v>7</v>
      </c>
      <c r="C25" s="96"/>
      <c r="D25" s="96" t="s">
        <v>114</v>
      </c>
    </row>
    <row r="26" spans="2:6" ht="129.6" x14ac:dyDescent="0.3">
      <c r="D26" s="89" t="s">
        <v>183</v>
      </c>
      <c r="F26" s="92" t="s">
        <v>124</v>
      </c>
    </row>
    <row r="27" spans="2:6" x14ac:dyDescent="0.3">
      <c r="F27" s="92"/>
    </row>
    <row r="28" spans="2:6" x14ac:dyDescent="0.3">
      <c r="B28" s="184">
        <v>8</v>
      </c>
      <c r="C28" s="96"/>
      <c r="D28" s="96" t="s">
        <v>108</v>
      </c>
      <c r="F28" s="92"/>
    </row>
    <row r="29" spans="2:6" ht="28.8" x14ac:dyDescent="0.3">
      <c r="D29" s="89" t="s">
        <v>180</v>
      </c>
      <c r="F29" s="92" t="s">
        <v>148</v>
      </c>
    </row>
    <row r="30" spans="2:6" x14ac:dyDescent="0.3">
      <c r="F30" s="92"/>
    </row>
    <row r="31" spans="2:6" x14ac:dyDescent="0.3">
      <c r="D31" s="96" t="s">
        <v>118</v>
      </c>
    </row>
    <row r="32" spans="2:6" x14ac:dyDescent="0.3">
      <c r="D32" s="186" t="s">
        <v>181</v>
      </c>
      <c r="F32" s="92" t="s">
        <v>147</v>
      </c>
    </row>
  </sheetData>
  <mergeCells count="1">
    <mergeCell ref="B3:F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793ED-ECF0-4F05-B7AD-8C740199B101}">
  <dimension ref="B1:D16"/>
  <sheetViews>
    <sheetView showGridLines="0" workbookViewId="0">
      <selection activeCell="F16" sqref="F16"/>
    </sheetView>
  </sheetViews>
  <sheetFormatPr defaultRowHeight="14.4" x14ac:dyDescent="0.3"/>
  <cols>
    <col min="2" max="2" width="39.44140625" bestFit="1" customWidth="1"/>
    <col min="3" max="3" width="19.6640625" bestFit="1" customWidth="1"/>
  </cols>
  <sheetData>
    <row r="1" spans="2:4" ht="15" thickBot="1" x14ac:dyDescent="0.35"/>
    <row r="2" spans="2:4" ht="14.4" customHeight="1" x14ac:dyDescent="0.3">
      <c r="B2" s="251" t="s">
        <v>128</v>
      </c>
      <c r="C2" s="252"/>
      <c r="D2" s="253"/>
    </row>
    <row r="3" spans="2:4" x14ac:dyDescent="0.3">
      <c r="B3" s="254"/>
      <c r="C3" s="255"/>
      <c r="D3" s="256"/>
    </row>
    <row r="4" spans="2:4" x14ac:dyDescent="0.3">
      <c r="B4" s="254"/>
      <c r="C4" s="255"/>
      <c r="D4" s="256"/>
    </row>
    <row r="5" spans="2:4" x14ac:dyDescent="0.3">
      <c r="B5" s="254"/>
      <c r="C5" s="255"/>
      <c r="D5" s="256"/>
    </row>
    <row r="6" spans="2:4" ht="15" thickBot="1" x14ac:dyDescent="0.35">
      <c r="B6" s="257"/>
      <c r="C6" s="258"/>
      <c r="D6" s="259"/>
    </row>
    <row r="8" spans="2:4" x14ac:dyDescent="0.3">
      <c r="B8" s="30" t="s">
        <v>59</v>
      </c>
      <c r="C8" s="75" t="s">
        <v>94</v>
      </c>
    </row>
    <row r="9" spans="2:4" x14ac:dyDescent="0.3">
      <c r="B9" s="70" t="s">
        <v>93</v>
      </c>
      <c r="C9" s="71">
        <v>7</v>
      </c>
    </row>
    <row r="10" spans="2:4" x14ac:dyDescent="0.3">
      <c r="B10" s="33" t="s">
        <v>88</v>
      </c>
      <c r="C10" s="72">
        <v>52</v>
      </c>
    </row>
    <row r="11" spans="2:4" x14ac:dyDescent="0.3">
      <c r="B11" s="33" t="s">
        <v>16</v>
      </c>
      <c r="C11" s="72">
        <v>40</v>
      </c>
    </row>
    <row r="12" spans="2:4" x14ac:dyDescent="0.3">
      <c r="B12" s="33" t="s">
        <v>86</v>
      </c>
      <c r="C12" s="73">
        <v>0.15</v>
      </c>
    </row>
    <row r="13" spans="2:4" x14ac:dyDescent="0.3">
      <c r="B13" s="33" t="s">
        <v>132</v>
      </c>
      <c r="C13" s="175">
        <f>15*C10*C11</f>
        <v>31200</v>
      </c>
    </row>
    <row r="15" spans="2:4" x14ac:dyDescent="0.3">
      <c r="B15" s="31" t="s">
        <v>37</v>
      </c>
      <c r="C15" s="32"/>
    </row>
    <row r="16" spans="2:4" x14ac:dyDescent="0.3">
      <c r="B16" s="33" t="s">
        <v>60</v>
      </c>
      <c r="C16" s="74" t="s">
        <v>109</v>
      </c>
    </row>
  </sheetData>
  <mergeCells count="1">
    <mergeCell ref="B2:D6"/>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A38B6C85-938E-41F6-A454-07B5DDFDE073}">
          <x14:formula1>
            <xm:f>'Household types'!$A$3:$A$15</xm:f>
          </x14:formula1>
          <xm:sqref>C16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9751D-E56D-44B8-89F0-07A03FCFB53E}">
  <dimension ref="A2:A15"/>
  <sheetViews>
    <sheetView workbookViewId="0">
      <selection activeCell="E22" sqref="E22"/>
    </sheetView>
  </sheetViews>
  <sheetFormatPr defaultRowHeight="14.4" x14ac:dyDescent="0.3"/>
  <cols>
    <col min="1" max="1" width="28.21875" bestFit="1" customWidth="1"/>
  </cols>
  <sheetData>
    <row r="2" spans="1:1" x14ac:dyDescent="0.3">
      <c r="A2" s="1" t="s">
        <v>41</v>
      </c>
    </row>
    <row r="3" spans="1:1" x14ac:dyDescent="0.3">
      <c r="A3" t="s">
        <v>109</v>
      </c>
    </row>
    <row r="4" spans="1:1" x14ac:dyDescent="0.3">
      <c r="A4" t="s">
        <v>43</v>
      </c>
    </row>
    <row r="5" spans="1:1" x14ac:dyDescent="0.3">
      <c r="A5" t="s">
        <v>42</v>
      </c>
    </row>
    <row r="6" spans="1:1" x14ac:dyDescent="0.3">
      <c r="A6" t="s">
        <v>44</v>
      </c>
    </row>
    <row r="7" spans="1:1" x14ac:dyDescent="0.3">
      <c r="A7" t="s">
        <v>45</v>
      </c>
    </row>
    <row r="8" spans="1:1" x14ac:dyDescent="0.3">
      <c r="A8" t="s">
        <v>46</v>
      </c>
    </row>
    <row r="9" spans="1:1" x14ac:dyDescent="0.3">
      <c r="A9" t="s">
        <v>47</v>
      </c>
    </row>
    <row r="10" spans="1:1" x14ac:dyDescent="0.3">
      <c r="A10" t="s">
        <v>48</v>
      </c>
    </row>
    <row r="11" spans="1:1" x14ac:dyDescent="0.3">
      <c r="A11" t="s">
        <v>49</v>
      </c>
    </row>
    <row r="12" spans="1:1" x14ac:dyDescent="0.3">
      <c r="A12" t="s">
        <v>50</v>
      </c>
    </row>
    <row r="13" spans="1:1" x14ac:dyDescent="0.3">
      <c r="A13" t="s">
        <v>51</v>
      </c>
    </row>
    <row r="14" spans="1:1" x14ac:dyDescent="0.3">
      <c r="A14" t="s">
        <v>52</v>
      </c>
    </row>
    <row r="15" spans="1:1" x14ac:dyDescent="0.3">
      <c r="A15" t="s">
        <v>53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B5CFF-7199-49D1-9BEE-8D10808FFAC0}">
  <dimension ref="B1:V579"/>
  <sheetViews>
    <sheetView showGridLines="0" topLeftCell="A4" zoomScale="70" zoomScaleNormal="70" workbookViewId="0">
      <selection activeCell="K241" sqref="K241:K261"/>
    </sheetView>
  </sheetViews>
  <sheetFormatPr defaultRowHeight="14.4" x14ac:dyDescent="0.3"/>
  <cols>
    <col min="1" max="1" width="5.5546875" style="3" customWidth="1"/>
    <col min="2" max="2" width="14.88671875" style="17" customWidth="1"/>
    <col min="3" max="3" width="19.33203125" style="3" bestFit="1" customWidth="1"/>
    <col min="4" max="4" width="17.5546875" style="2" customWidth="1"/>
    <col min="5" max="5" width="12.77734375" style="2" bestFit="1" customWidth="1"/>
    <col min="6" max="6" width="12.6640625" style="3" customWidth="1"/>
    <col min="7" max="7" width="12.109375" style="3" customWidth="1"/>
    <col min="8" max="8" width="10.88671875" style="3" customWidth="1"/>
    <col min="9" max="9" width="21.33203125" style="3" customWidth="1"/>
    <col min="10" max="10" width="21" style="2" customWidth="1"/>
    <col min="11" max="11" width="14" style="2" customWidth="1"/>
    <col min="12" max="12" width="9.44140625" style="3" customWidth="1"/>
    <col min="13" max="13" width="13.44140625" style="2" customWidth="1"/>
    <col min="14" max="14" width="12" style="3" customWidth="1"/>
    <col min="15" max="15" width="15.33203125" style="3" bestFit="1" customWidth="1"/>
    <col min="16" max="16" width="18" style="3" bestFit="1" customWidth="1"/>
    <col min="17" max="17" width="16" style="3" customWidth="1"/>
    <col min="18" max="19" width="16" style="3" hidden="1" customWidth="1"/>
    <col min="20" max="20" width="16" style="3" customWidth="1"/>
    <col min="21" max="21" width="16" style="149" customWidth="1"/>
    <col min="22" max="22" width="22.6640625" style="3" customWidth="1"/>
    <col min="23" max="16384" width="8.88671875" style="3"/>
  </cols>
  <sheetData>
    <row r="1" spans="2:22" ht="15" thickBot="1" x14ac:dyDescent="0.35"/>
    <row r="2" spans="2:22" ht="15.6" customHeight="1" x14ac:dyDescent="0.35">
      <c r="B2" s="192" t="s">
        <v>120</v>
      </c>
      <c r="C2" s="193"/>
      <c r="D2" s="193"/>
      <c r="E2" s="193"/>
      <c r="F2" s="194"/>
      <c r="G2" s="48"/>
      <c r="H2" s="51" t="s">
        <v>33</v>
      </c>
      <c r="I2" s="22"/>
      <c r="L2" s="22"/>
      <c r="M2" s="3"/>
    </row>
    <row r="3" spans="2:22" ht="14.4" customHeight="1" x14ac:dyDescent="0.3">
      <c r="B3" s="195"/>
      <c r="C3" s="196"/>
      <c r="D3" s="196"/>
      <c r="E3" s="196"/>
      <c r="F3" s="197"/>
      <c r="G3" s="48"/>
      <c r="H3" s="24"/>
      <c r="I3" s="53" t="s">
        <v>29</v>
      </c>
      <c r="L3" s="22"/>
      <c r="M3" s="3"/>
    </row>
    <row r="4" spans="2:22" ht="14.4" customHeight="1" x14ac:dyDescent="0.3">
      <c r="B4" s="195"/>
      <c r="C4" s="196"/>
      <c r="D4" s="196"/>
      <c r="E4" s="196"/>
      <c r="F4" s="197"/>
      <c r="G4" s="48"/>
      <c r="H4" s="25"/>
      <c r="I4" s="53" t="s">
        <v>112</v>
      </c>
      <c r="L4" s="22"/>
      <c r="M4" s="3"/>
    </row>
    <row r="5" spans="2:22" ht="14.4" customHeight="1" thickBot="1" x14ac:dyDescent="0.35">
      <c r="B5" s="195"/>
      <c r="C5" s="196"/>
      <c r="D5" s="196"/>
      <c r="E5" s="196"/>
      <c r="F5" s="197"/>
      <c r="G5" s="48"/>
      <c r="H5" s="29"/>
      <c r="I5" s="53" t="s">
        <v>39</v>
      </c>
      <c r="L5" s="22"/>
      <c r="M5" s="3"/>
    </row>
    <row r="6" spans="2:22" s="5" customFormat="1" ht="15" customHeight="1" thickBot="1" x14ac:dyDescent="0.35">
      <c r="B6" s="195"/>
      <c r="C6" s="196"/>
      <c r="D6" s="196"/>
      <c r="E6" s="196"/>
      <c r="F6" s="197"/>
      <c r="G6" s="48"/>
      <c r="H6" s="26" t="s">
        <v>38</v>
      </c>
      <c r="I6" s="54" t="s">
        <v>74</v>
      </c>
      <c r="L6" s="23"/>
      <c r="U6" s="150"/>
    </row>
    <row r="7" spans="2:22" s="5" customFormat="1" ht="15" customHeight="1" x14ac:dyDescent="0.3">
      <c r="B7" s="195"/>
      <c r="C7" s="196"/>
      <c r="D7" s="196"/>
      <c r="E7" s="196"/>
      <c r="F7" s="197"/>
      <c r="G7" s="48"/>
      <c r="H7" s="48"/>
      <c r="J7" s="52"/>
      <c r="K7" s="146"/>
      <c r="L7" s="23"/>
      <c r="U7" s="150"/>
    </row>
    <row r="8" spans="2:22" s="5" customFormat="1" ht="14.4" customHeight="1" x14ac:dyDescent="0.3">
      <c r="B8" s="195"/>
      <c r="C8" s="196"/>
      <c r="D8" s="196"/>
      <c r="E8" s="196"/>
      <c r="F8" s="197"/>
      <c r="G8" s="48"/>
      <c r="H8" s="48"/>
      <c r="J8" s="52"/>
      <c r="K8" s="147"/>
      <c r="L8" s="23"/>
      <c r="U8" s="150"/>
    </row>
    <row r="9" spans="2:22" s="5" customFormat="1" ht="15" customHeight="1" thickBot="1" x14ac:dyDescent="0.35">
      <c r="B9" s="198"/>
      <c r="C9" s="199"/>
      <c r="D9" s="199"/>
      <c r="E9" s="199"/>
      <c r="F9" s="200"/>
      <c r="G9" s="48"/>
      <c r="H9" s="48"/>
      <c r="J9" s="52"/>
      <c r="K9" s="20"/>
      <c r="L9" s="23"/>
      <c r="U9" s="150"/>
    </row>
    <row r="10" spans="2:22" s="5" customFormat="1" ht="15" thickBot="1" x14ac:dyDescent="0.35">
      <c r="D10" s="6"/>
      <c r="E10" s="6"/>
      <c r="J10" s="6"/>
      <c r="K10" s="20"/>
      <c r="M10" s="9"/>
      <c r="U10" s="150"/>
    </row>
    <row r="11" spans="2:22" ht="18.600000000000001" thickBot="1" x14ac:dyDescent="0.4">
      <c r="B11" s="190"/>
      <c r="C11" s="190"/>
      <c r="D11" s="190"/>
      <c r="E11" s="190"/>
      <c r="F11" s="190"/>
      <c r="G11" s="190"/>
      <c r="H11" s="190"/>
      <c r="I11" s="190"/>
      <c r="J11" s="190"/>
      <c r="K11" s="190"/>
      <c r="L11" s="190"/>
      <c r="M11" s="190"/>
      <c r="N11" s="190"/>
      <c r="O11" s="190"/>
      <c r="P11" s="190"/>
      <c r="Q11" s="190"/>
      <c r="R11" s="190"/>
      <c r="S11" s="190"/>
      <c r="T11" s="191"/>
      <c r="U11" s="151"/>
      <c r="V11" s="47"/>
    </row>
    <row r="12" spans="2:22" s="4" customFormat="1" ht="53.4" customHeight="1" thickBot="1" x14ac:dyDescent="0.35">
      <c r="B12" s="49" t="s">
        <v>113</v>
      </c>
      <c r="C12" s="12" t="s">
        <v>2</v>
      </c>
      <c r="D12" s="12" t="s">
        <v>0</v>
      </c>
      <c r="E12" s="12" t="s">
        <v>111</v>
      </c>
      <c r="F12" s="21" t="s">
        <v>156</v>
      </c>
      <c r="G12" s="21" t="s">
        <v>155</v>
      </c>
      <c r="H12" s="21" t="s">
        <v>154</v>
      </c>
      <c r="I12" s="21" t="s">
        <v>152</v>
      </c>
      <c r="J12" s="12" t="s">
        <v>153</v>
      </c>
      <c r="K12" s="12" t="s">
        <v>130</v>
      </c>
      <c r="L12" s="12" t="s">
        <v>4</v>
      </c>
      <c r="M12" s="12" t="s">
        <v>75</v>
      </c>
      <c r="N12" s="12" t="s">
        <v>1</v>
      </c>
      <c r="O12" s="12" t="s">
        <v>17</v>
      </c>
      <c r="P12" s="136" t="s">
        <v>5</v>
      </c>
      <c r="Q12" s="136" t="s">
        <v>137</v>
      </c>
      <c r="R12" s="137" t="s">
        <v>135</v>
      </c>
      <c r="S12" s="137" t="s">
        <v>136</v>
      </c>
      <c r="T12" s="136" t="s">
        <v>6</v>
      </c>
      <c r="U12" s="177" t="s">
        <v>87</v>
      </c>
      <c r="V12" s="138" t="s">
        <v>81</v>
      </c>
    </row>
    <row r="13" spans="2:22" s="9" customFormat="1" ht="15" thickBot="1" x14ac:dyDescent="0.35">
      <c r="B13" s="18">
        <v>1</v>
      </c>
      <c r="C13" s="5" t="s">
        <v>10</v>
      </c>
      <c r="D13" s="6" t="s">
        <v>11</v>
      </c>
      <c r="E13" s="8">
        <v>44029</v>
      </c>
      <c r="F13" s="8">
        <v>43647</v>
      </c>
      <c r="G13" s="8">
        <v>44012</v>
      </c>
      <c r="H13" s="140">
        <f>_xlfn.DAYS(G13,F13)/'Standards &amp; Assumptions'!$C$9</f>
        <v>52.142857142857146</v>
      </c>
      <c r="I13" s="19">
        <f t="shared" ref="I13:I76" si="0">J13*K13</f>
        <v>37561.656000000003</v>
      </c>
      <c r="J13" s="139">
        <v>2085.6</v>
      </c>
      <c r="K13" s="20">
        <v>18.010000000000002</v>
      </c>
      <c r="L13" s="9" t="s">
        <v>3</v>
      </c>
      <c r="M13" s="9" t="s">
        <v>7</v>
      </c>
      <c r="N13" s="9" t="s">
        <v>8</v>
      </c>
      <c r="O13" s="6" t="s">
        <v>144</v>
      </c>
      <c r="P13" s="6" t="s">
        <v>143</v>
      </c>
      <c r="Q13" s="6" t="s">
        <v>34</v>
      </c>
      <c r="R13" s="18" t="s">
        <v>79</v>
      </c>
      <c r="S13" s="18" t="s">
        <v>58</v>
      </c>
      <c r="T13" s="6" t="s">
        <v>145</v>
      </c>
      <c r="U13" s="27">
        <f t="shared" ref="U13:U76" si="1">J13*K13</f>
        <v>37561.656000000003</v>
      </c>
      <c r="V13" s="26" t="str">
        <f t="shared" ref="V13:V76" si="2">_xlfn.CONCAT(P13,S13,Q13,R13,S13,T13)</f>
        <v>Davidson County, TN</v>
      </c>
    </row>
    <row r="14" spans="2:22" s="9" customFormat="1" ht="15" thickBot="1" x14ac:dyDescent="0.35">
      <c r="B14" s="18">
        <v>2</v>
      </c>
      <c r="C14" s="5" t="s">
        <v>10</v>
      </c>
      <c r="D14" s="6" t="s">
        <v>11</v>
      </c>
      <c r="E14" s="8">
        <v>44031</v>
      </c>
      <c r="F14" s="8">
        <v>43647</v>
      </c>
      <c r="G14" s="8">
        <v>44012</v>
      </c>
      <c r="H14" s="140">
        <f>_xlfn.DAYS(G14,F14)/'Standards &amp; Assumptions'!$C$9</f>
        <v>52.142857142857146</v>
      </c>
      <c r="I14" s="19">
        <f t="shared" si="0"/>
        <v>35455.199999999997</v>
      </c>
      <c r="J14" s="139">
        <v>2085.6</v>
      </c>
      <c r="K14" s="20">
        <v>17</v>
      </c>
      <c r="L14" s="9" t="s">
        <v>3</v>
      </c>
      <c r="M14" s="9" t="s">
        <v>7</v>
      </c>
      <c r="N14" s="9" t="s">
        <v>8</v>
      </c>
      <c r="O14" s="6" t="s">
        <v>138</v>
      </c>
      <c r="P14" s="6" t="s">
        <v>138</v>
      </c>
      <c r="Q14" s="6" t="s">
        <v>34</v>
      </c>
      <c r="R14" s="18" t="s">
        <v>79</v>
      </c>
      <c r="S14" s="18" t="s">
        <v>58</v>
      </c>
      <c r="T14" s="6" t="s">
        <v>139</v>
      </c>
      <c r="U14" s="27">
        <f t="shared" si="1"/>
        <v>35455.199999999997</v>
      </c>
      <c r="V14" s="26" t="str">
        <f t="shared" si="2"/>
        <v>Dallas County, TX</v>
      </c>
    </row>
    <row r="15" spans="2:22" s="5" customFormat="1" ht="15" thickBot="1" x14ac:dyDescent="0.35">
      <c r="B15" s="18">
        <v>3</v>
      </c>
      <c r="C15" s="5" t="s">
        <v>10</v>
      </c>
      <c r="D15" s="6" t="s">
        <v>11</v>
      </c>
      <c r="E15" s="8">
        <v>44032</v>
      </c>
      <c r="F15" s="8">
        <v>43647</v>
      </c>
      <c r="G15" s="8">
        <v>44012</v>
      </c>
      <c r="H15" s="140">
        <f>_xlfn.DAYS(G15,F15)/'Standards &amp; Assumptions'!$C$9</f>
        <v>52.142857142857146</v>
      </c>
      <c r="I15" s="19">
        <f t="shared" si="0"/>
        <v>27133.655999999999</v>
      </c>
      <c r="J15" s="139">
        <v>2085.6</v>
      </c>
      <c r="K15" s="20">
        <v>13.01</v>
      </c>
      <c r="L15" s="9" t="s">
        <v>3</v>
      </c>
      <c r="M15" s="9" t="s">
        <v>7</v>
      </c>
      <c r="N15" s="9" t="s">
        <v>8</v>
      </c>
      <c r="O15" s="6" t="s">
        <v>138</v>
      </c>
      <c r="P15" s="6" t="s">
        <v>138</v>
      </c>
      <c r="Q15" s="6" t="s">
        <v>34</v>
      </c>
      <c r="R15" s="18" t="s">
        <v>79</v>
      </c>
      <c r="S15" s="18" t="s">
        <v>58</v>
      </c>
      <c r="T15" s="6" t="s">
        <v>139</v>
      </c>
      <c r="U15" s="27">
        <f t="shared" si="1"/>
        <v>27133.655999999999</v>
      </c>
      <c r="V15" s="26" t="str">
        <f t="shared" si="2"/>
        <v>Dallas County, TX</v>
      </c>
    </row>
    <row r="16" spans="2:22" s="5" customFormat="1" ht="15" thickBot="1" x14ac:dyDescent="0.35">
      <c r="B16" s="18">
        <v>4</v>
      </c>
      <c r="C16" s="5" t="s">
        <v>10</v>
      </c>
      <c r="D16" s="6" t="s">
        <v>11</v>
      </c>
      <c r="E16" s="8">
        <v>44023</v>
      </c>
      <c r="F16" s="8">
        <v>43647</v>
      </c>
      <c r="G16" s="8">
        <v>44012</v>
      </c>
      <c r="H16" s="140">
        <f>_xlfn.DAYS(G16,F16)/'Standards &amp; Assumptions'!$C$9</f>
        <v>52.142857142857146</v>
      </c>
      <c r="I16" s="19">
        <f t="shared" si="0"/>
        <v>27758.2932</v>
      </c>
      <c r="J16" s="139">
        <v>1981.32</v>
      </c>
      <c r="K16" s="20">
        <v>14.01</v>
      </c>
      <c r="L16" s="9" t="s">
        <v>3</v>
      </c>
      <c r="M16" s="9" t="s">
        <v>7</v>
      </c>
      <c r="N16" s="9" t="s">
        <v>8</v>
      </c>
      <c r="O16" s="6" t="s">
        <v>138</v>
      </c>
      <c r="P16" s="6" t="s">
        <v>138</v>
      </c>
      <c r="Q16" s="6" t="s">
        <v>34</v>
      </c>
      <c r="R16" s="18" t="s">
        <v>79</v>
      </c>
      <c r="S16" s="18" t="s">
        <v>58</v>
      </c>
      <c r="T16" s="6" t="s">
        <v>139</v>
      </c>
      <c r="U16" s="27">
        <f t="shared" si="1"/>
        <v>27758.2932</v>
      </c>
      <c r="V16" s="26" t="str">
        <f t="shared" si="2"/>
        <v>Dallas County, TX</v>
      </c>
    </row>
    <row r="17" spans="2:22" s="5" customFormat="1" ht="15" thickBot="1" x14ac:dyDescent="0.35">
      <c r="B17" s="18">
        <v>5</v>
      </c>
      <c r="C17" s="5" t="s">
        <v>10</v>
      </c>
      <c r="D17" s="6" t="s">
        <v>11</v>
      </c>
      <c r="E17" s="8">
        <v>44014</v>
      </c>
      <c r="F17" s="8">
        <v>43647</v>
      </c>
      <c r="G17" s="8">
        <v>44012</v>
      </c>
      <c r="H17" s="140">
        <f>_xlfn.DAYS(G17,F17)/'Standards &amp; Assumptions'!$C$9</f>
        <v>52.142857142857146</v>
      </c>
      <c r="I17" s="19">
        <f t="shared" si="0"/>
        <v>22524.48</v>
      </c>
      <c r="J17" s="139">
        <v>1877.04</v>
      </c>
      <c r="K17" s="20">
        <v>12</v>
      </c>
      <c r="L17" s="9" t="s">
        <v>3</v>
      </c>
      <c r="M17" s="9" t="s">
        <v>7</v>
      </c>
      <c r="N17" s="9" t="s">
        <v>8</v>
      </c>
      <c r="O17" s="6" t="s">
        <v>12</v>
      </c>
      <c r="P17" s="6" t="s">
        <v>80</v>
      </c>
      <c r="Q17" s="6" t="s">
        <v>34</v>
      </c>
      <c r="R17" s="18" t="s">
        <v>79</v>
      </c>
      <c r="S17" s="18" t="s">
        <v>58</v>
      </c>
      <c r="T17" s="6" t="s">
        <v>13</v>
      </c>
      <c r="U17" s="27">
        <f t="shared" si="1"/>
        <v>22524.48</v>
      </c>
      <c r="V17" s="26" t="str">
        <f t="shared" si="2"/>
        <v>Cook County, IL</v>
      </c>
    </row>
    <row r="18" spans="2:22" s="5" customFormat="1" ht="15" thickBot="1" x14ac:dyDescent="0.35">
      <c r="B18" s="18">
        <v>6</v>
      </c>
      <c r="C18" s="5" t="s">
        <v>10</v>
      </c>
      <c r="D18" s="6" t="s">
        <v>11</v>
      </c>
      <c r="E18" s="8">
        <v>44019</v>
      </c>
      <c r="F18" s="8">
        <v>43647</v>
      </c>
      <c r="G18" s="8">
        <v>44012</v>
      </c>
      <c r="H18" s="140">
        <f>_xlfn.DAYS(G18,F18)/'Standards &amp; Assumptions'!$C$9</f>
        <v>52.142857142857146</v>
      </c>
      <c r="I18" s="19">
        <f t="shared" si="0"/>
        <v>24589.223999999998</v>
      </c>
      <c r="J18" s="139">
        <v>1877.04</v>
      </c>
      <c r="K18" s="20">
        <v>13.1</v>
      </c>
      <c r="L18" s="9" t="s">
        <v>3</v>
      </c>
      <c r="M18" s="9" t="s">
        <v>7</v>
      </c>
      <c r="N18" s="9" t="s">
        <v>8</v>
      </c>
      <c r="O18" s="6" t="s">
        <v>138</v>
      </c>
      <c r="P18" s="6" t="s">
        <v>138</v>
      </c>
      <c r="Q18" s="6" t="s">
        <v>34</v>
      </c>
      <c r="R18" s="18" t="s">
        <v>79</v>
      </c>
      <c r="S18" s="18" t="s">
        <v>58</v>
      </c>
      <c r="T18" s="6" t="s">
        <v>139</v>
      </c>
      <c r="U18" s="27">
        <f t="shared" si="1"/>
        <v>24589.223999999998</v>
      </c>
      <c r="V18" s="26" t="str">
        <f t="shared" si="2"/>
        <v>Dallas County, TX</v>
      </c>
    </row>
    <row r="19" spans="2:22" s="5" customFormat="1" ht="15" thickBot="1" x14ac:dyDescent="0.35">
      <c r="B19" s="18">
        <v>7</v>
      </c>
      <c r="C19" s="5" t="s">
        <v>10</v>
      </c>
      <c r="D19" s="6" t="s">
        <v>11</v>
      </c>
      <c r="E19" s="8">
        <v>44017</v>
      </c>
      <c r="F19" s="8">
        <v>43647</v>
      </c>
      <c r="G19" s="8">
        <v>44012</v>
      </c>
      <c r="H19" s="140">
        <f>_xlfn.DAYS(G19,F19)/'Standards &amp; Assumptions'!$C$9</f>
        <v>52.142857142857146</v>
      </c>
      <c r="I19" s="19">
        <f t="shared" si="0"/>
        <v>23906.190000000002</v>
      </c>
      <c r="J19" s="139">
        <v>1824.9</v>
      </c>
      <c r="K19" s="20">
        <v>13.1</v>
      </c>
      <c r="L19" s="9" t="s">
        <v>3</v>
      </c>
      <c r="M19" s="9" t="s">
        <v>7</v>
      </c>
      <c r="N19" s="9" t="s">
        <v>8</v>
      </c>
      <c r="O19" s="6" t="s">
        <v>138</v>
      </c>
      <c r="P19" s="6" t="s">
        <v>138</v>
      </c>
      <c r="Q19" s="6" t="s">
        <v>34</v>
      </c>
      <c r="R19" s="18" t="s">
        <v>79</v>
      </c>
      <c r="S19" s="18" t="s">
        <v>58</v>
      </c>
      <c r="T19" s="6" t="s">
        <v>139</v>
      </c>
      <c r="U19" s="27">
        <f t="shared" si="1"/>
        <v>23906.190000000002</v>
      </c>
      <c r="V19" s="26" t="str">
        <f t="shared" si="2"/>
        <v>Dallas County, TX</v>
      </c>
    </row>
    <row r="20" spans="2:22" s="5" customFormat="1" ht="15" thickBot="1" x14ac:dyDescent="0.35">
      <c r="B20" s="18">
        <v>8</v>
      </c>
      <c r="C20" s="5" t="s">
        <v>10</v>
      </c>
      <c r="D20" s="6" t="s">
        <v>11</v>
      </c>
      <c r="E20" s="8">
        <v>44019</v>
      </c>
      <c r="F20" s="8">
        <v>43647</v>
      </c>
      <c r="G20" s="8">
        <v>44012</v>
      </c>
      <c r="H20" s="140">
        <f>_xlfn.DAYS(G20,F20)/'Standards &amp; Assumptions'!$C$9</f>
        <v>52.142857142857146</v>
      </c>
      <c r="I20" s="19">
        <f t="shared" si="0"/>
        <v>24179.925000000003</v>
      </c>
      <c r="J20" s="139">
        <v>1824.9</v>
      </c>
      <c r="K20" s="20">
        <v>13.25</v>
      </c>
      <c r="L20" s="9" t="s">
        <v>3</v>
      </c>
      <c r="M20" s="9" t="s">
        <v>7</v>
      </c>
      <c r="N20" s="9" t="s">
        <v>8</v>
      </c>
      <c r="O20" s="6" t="s">
        <v>138</v>
      </c>
      <c r="P20" s="6" t="s">
        <v>138</v>
      </c>
      <c r="Q20" s="6" t="s">
        <v>34</v>
      </c>
      <c r="R20" s="18" t="s">
        <v>79</v>
      </c>
      <c r="S20" s="18" t="s">
        <v>58</v>
      </c>
      <c r="T20" s="6" t="s">
        <v>139</v>
      </c>
      <c r="U20" s="27">
        <f t="shared" si="1"/>
        <v>24179.925000000003</v>
      </c>
      <c r="V20" s="26" t="str">
        <f t="shared" si="2"/>
        <v>Dallas County, TX</v>
      </c>
    </row>
    <row r="21" spans="2:22" s="5" customFormat="1" ht="15" thickBot="1" x14ac:dyDescent="0.35">
      <c r="B21" s="18">
        <v>9</v>
      </c>
      <c r="C21" s="5" t="s">
        <v>10</v>
      </c>
      <c r="D21" s="6" t="s">
        <v>11</v>
      </c>
      <c r="E21" s="8">
        <v>44022</v>
      </c>
      <c r="F21" s="8">
        <v>43647</v>
      </c>
      <c r="G21" s="8">
        <v>44012</v>
      </c>
      <c r="H21" s="140">
        <f>_xlfn.DAYS(G21,F21)/'Standards &amp; Assumptions'!$C$9</f>
        <v>52.142857142857146</v>
      </c>
      <c r="I21" s="19">
        <f t="shared" si="0"/>
        <v>22811.25</v>
      </c>
      <c r="J21" s="139">
        <v>1824.9</v>
      </c>
      <c r="K21" s="20">
        <v>12.5</v>
      </c>
      <c r="L21" s="9" t="s">
        <v>3</v>
      </c>
      <c r="M21" s="9" t="s">
        <v>7</v>
      </c>
      <c r="N21" s="9" t="s">
        <v>8</v>
      </c>
      <c r="O21" s="6" t="s">
        <v>12</v>
      </c>
      <c r="P21" s="6" t="s">
        <v>80</v>
      </c>
      <c r="Q21" s="6" t="s">
        <v>34</v>
      </c>
      <c r="R21" s="18" t="s">
        <v>79</v>
      </c>
      <c r="S21" s="18" t="s">
        <v>58</v>
      </c>
      <c r="T21" s="6" t="s">
        <v>13</v>
      </c>
      <c r="U21" s="27">
        <f t="shared" si="1"/>
        <v>22811.25</v>
      </c>
      <c r="V21" s="26" t="str">
        <f t="shared" si="2"/>
        <v>Cook County, IL</v>
      </c>
    </row>
    <row r="22" spans="2:22" s="5" customFormat="1" ht="15" thickBot="1" x14ac:dyDescent="0.35">
      <c r="B22" s="18">
        <v>10</v>
      </c>
      <c r="C22" s="5" t="s">
        <v>10</v>
      </c>
      <c r="D22" s="6" t="s">
        <v>11</v>
      </c>
      <c r="E22" s="8">
        <v>44016</v>
      </c>
      <c r="F22" s="8">
        <v>43647</v>
      </c>
      <c r="G22" s="8">
        <v>44012</v>
      </c>
      <c r="H22" s="140">
        <f>_xlfn.DAYS(G22,F22)/'Standards &amp; Assumptions'!$C$9</f>
        <v>52.142857142857146</v>
      </c>
      <c r="I22" s="19">
        <f t="shared" si="0"/>
        <v>22868.603999999999</v>
      </c>
      <c r="J22" s="139">
        <v>1772.76</v>
      </c>
      <c r="K22" s="20">
        <v>12.9</v>
      </c>
      <c r="L22" s="9" t="s">
        <v>3</v>
      </c>
      <c r="M22" s="9" t="s">
        <v>7</v>
      </c>
      <c r="N22" s="9" t="s">
        <v>8</v>
      </c>
      <c r="O22" s="6" t="s">
        <v>138</v>
      </c>
      <c r="P22" s="6" t="s">
        <v>138</v>
      </c>
      <c r="Q22" s="6" t="s">
        <v>34</v>
      </c>
      <c r="R22" s="18" t="s">
        <v>79</v>
      </c>
      <c r="S22" s="18" t="s">
        <v>58</v>
      </c>
      <c r="T22" s="6" t="s">
        <v>139</v>
      </c>
      <c r="U22" s="27">
        <f t="shared" si="1"/>
        <v>22868.603999999999</v>
      </c>
      <c r="V22" s="26" t="str">
        <f t="shared" si="2"/>
        <v>Dallas County, TX</v>
      </c>
    </row>
    <row r="23" spans="2:22" ht="15" thickBot="1" x14ac:dyDescent="0.35">
      <c r="B23" s="18">
        <v>11</v>
      </c>
      <c r="C23" s="5" t="s">
        <v>10</v>
      </c>
      <c r="D23" s="6" t="s">
        <v>11</v>
      </c>
      <c r="E23" s="8">
        <v>44021</v>
      </c>
      <c r="F23" s="8">
        <v>43647</v>
      </c>
      <c r="G23" s="8">
        <v>44012</v>
      </c>
      <c r="H23" s="140">
        <f>_xlfn.DAYS(G23,F23)/'Standards &amp; Assumptions'!$C$9</f>
        <v>52.142857142857146</v>
      </c>
      <c r="I23" s="19">
        <f t="shared" si="0"/>
        <v>26609.1276</v>
      </c>
      <c r="J23" s="139">
        <v>1772.76</v>
      </c>
      <c r="K23" s="20">
        <v>15.01</v>
      </c>
      <c r="L23" s="9" t="s">
        <v>3</v>
      </c>
      <c r="M23" s="9" t="s">
        <v>7</v>
      </c>
      <c r="N23" s="9" t="s">
        <v>8</v>
      </c>
      <c r="O23" s="6" t="s">
        <v>138</v>
      </c>
      <c r="P23" s="6" t="s">
        <v>138</v>
      </c>
      <c r="Q23" s="6" t="s">
        <v>34</v>
      </c>
      <c r="R23" s="18" t="s">
        <v>79</v>
      </c>
      <c r="S23" s="18" t="s">
        <v>58</v>
      </c>
      <c r="T23" s="6" t="s">
        <v>139</v>
      </c>
      <c r="U23" s="27">
        <f t="shared" si="1"/>
        <v>26609.1276</v>
      </c>
      <c r="V23" s="26" t="str">
        <f t="shared" si="2"/>
        <v>Dallas County, TX</v>
      </c>
    </row>
    <row r="24" spans="2:22" ht="15" thickBot="1" x14ac:dyDescent="0.35">
      <c r="B24" s="18">
        <v>12</v>
      </c>
      <c r="C24" s="5" t="s">
        <v>10</v>
      </c>
      <c r="D24" s="6" t="s">
        <v>11</v>
      </c>
      <c r="E24" s="8">
        <v>44030</v>
      </c>
      <c r="F24" s="8">
        <v>43647</v>
      </c>
      <c r="G24" s="8">
        <v>44012</v>
      </c>
      <c r="H24" s="140">
        <f>_xlfn.DAYS(G24,F24)/'Standards &amp; Assumptions'!$C$9</f>
        <v>52.142857142857146</v>
      </c>
      <c r="I24" s="19">
        <f t="shared" si="0"/>
        <v>20819.502</v>
      </c>
      <c r="J24" s="139">
        <v>1720.6200000000001</v>
      </c>
      <c r="K24" s="20">
        <v>12.1</v>
      </c>
      <c r="L24" s="9" t="s">
        <v>3</v>
      </c>
      <c r="M24" s="9" t="s">
        <v>7</v>
      </c>
      <c r="N24" s="9" t="s">
        <v>8</v>
      </c>
      <c r="O24" s="6" t="s">
        <v>138</v>
      </c>
      <c r="P24" s="6" t="s">
        <v>138</v>
      </c>
      <c r="Q24" s="6" t="s">
        <v>34</v>
      </c>
      <c r="R24" s="18" t="s">
        <v>79</v>
      </c>
      <c r="S24" s="18" t="s">
        <v>58</v>
      </c>
      <c r="T24" s="6" t="s">
        <v>139</v>
      </c>
      <c r="U24" s="27">
        <f t="shared" si="1"/>
        <v>20819.502</v>
      </c>
      <c r="V24" s="26" t="str">
        <f t="shared" si="2"/>
        <v>Dallas County, TX</v>
      </c>
    </row>
    <row r="25" spans="2:22" ht="15" thickBot="1" x14ac:dyDescent="0.35">
      <c r="B25" s="18">
        <v>13</v>
      </c>
      <c r="C25" s="5" t="s">
        <v>10</v>
      </c>
      <c r="D25" s="6" t="s">
        <v>11</v>
      </c>
      <c r="E25" s="8">
        <v>44020</v>
      </c>
      <c r="F25" s="8">
        <v>43647</v>
      </c>
      <c r="G25" s="8">
        <v>44012</v>
      </c>
      <c r="H25" s="140">
        <f>_xlfn.DAYS(G25,F25)/'Standards &amp; Assumptions'!$C$9</f>
        <v>52.142857142857146</v>
      </c>
      <c r="I25" s="19">
        <f t="shared" si="0"/>
        <v>21273.119999999999</v>
      </c>
      <c r="J25" s="139">
        <v>1668.48</v>
      </c>
      <c r="K25" s="20">
        <v>12.75</v>
      </c>
      <c r="L25" s="9" t="s">
        <v>3</v>
      </c>
      <c r="M25" s="9" t="s">
        <v>7</v>
      </c>
      <c r="N25" s="9" t="s">
        <v>8</v>
      </c>
      <c r="O25" s="6" t="s">
        <v>12</v>
      </c>
      <c r="P25" s="6" t="s">
        <v>80</v>
      </c>
      <c r="Q25" s="6" t="s">
        <v>34</v>
      </c>
      <c r="R25" s="18" t="s">
        <v>79</v>
      </c>
      <c r="S25" s="18" t="s">
        <v>58</v>
      </c>
      <c r="T25" s="6" t="s">
        <v>13</v>
      </c>
      <c r="U25" s="27">
        <f t="shared" si="1"/>
        <v>21273.119999999999</v>
      </c>
      <c r="V25" s="26" t="str">
        <f t="shared" si="2"/>
        <v>Cook County, IL</v>
      </c>
    </row>
    <row r="26" spans="2:22" ht="15" thickBot="1" x14ac:dyDescent="0.35">
      <c r="B26" s="18">
        <v>14</v>
      </c>
      <c r="C26" s="5" t="s">
        <v>10</v>
      </c>
      <c r="D26" s="6" t="s">
        <v>11</v>
      </c>
      <c r="E26" s="8">
        <v>44033</v>
      </c>
      <c r="F26" s="8">
        <v>43647</v>
      </c>
      <c r="G26" s="8">
        <v>44012</v>
      </c>
      <c r="H26" s="140">
        <f>_xlfn.DAYS(G26,F26)/'Standards &amp; Assumptions'!$C$9</f>
        <v>52.142857142857146</v>
      </c>
      <c r="I26" s="19">
        <f t="shared" si="0"/>
        <v>38391.724800000004</v>
      </c>
      <c r="J26" s="139">
        <v>1668.48</v>
      </c>
      <c r="K26" s="20">
        <v>23.01</v>
      </c>
      <c r="L26" s="9" t="s">
        <v>3</v>
      </c>
      <c r="M26" s="9" t="s">
        <v>7</v>
      </c>
      <c r="N26" s="9" t="s">
        <v>8</v>
      </c>
      <c r="O26" s="6" t="s">
        <v>138</v>
      </c>
      <c r="P26" s="6" t="s">
        <v>138</v>
      </c>
      <c r="Q26" s="6" t="s">
        <v>34</v>
      </c>
      <c r="R26" s="18" t="s">
        <v>79</v>
      </c>
      <c r="S26" s="18" t="s">
        <v>58</v>
      </c>
      <c r="T26" s="6" t="s">
        <v>139</v>
      </c>
      <c r="U26" s="27">
        <f t="shared" si="1"/>
        <v>38391.724800000004</v>
      </c>
      <c r="V26" s="26" t="str">
        <f t="shared" si="2"/>
        <v>Dallas County, TX</v>
      </c>
    </row>
    <row r="27" spans="2:22" ht="15" thickBot="1" x14ac:dyDescent="0.35">
      <c r="B27" s="18">
        <v>15</v>
      </c>
      <c r="C27" s="5" t="s">
        <v>9</v>
      </c>
      <c r="D27" s="6" t="s">
        <v>11</v>
      </c>
      <c r="E27" s="7">
        <v>43831</v>
      </c>
      <c r="F27" s="8">
        <v>43647</v>
      </c>
      <c r="G27" s="8">
        <v>44012</v>
      </c>
      <c r="H27" s="140">
        <f>_xlfn.DAYS(G27,F27)/'Standards &amp; Assumptions'!$C$9</f>
        <v>52.142857142857146</v>
      </c>
      <c r="I27" s="19">
        <f t="shared" si="0"/>
        <v>45904.056000000004</v>
      </c>
      <c r="J27" s="139">
        <v>2085.6</v>
      </c>
      <c r="K27" s="20">
        <v>22.01</v>
      </c>
      <c r="L27" s="9" t="s">
        <v>3</v>
      </c>
      <c r="M27" s="6" t="s">
        <v>7</v>
      </c>
      <c r="N27" s="9" t="s">
        <v>8</v>
      </c>
      <c r="O27" s="6" t="s">
        <v>138</v>
      </c>
      <c r="P27" s="6" t="s">
        <v>138</v>
      </c>
      <c r="Q27" s="6" t="s">
        <v>34</v>
      </c>
      <c r="R27" s="18" t="s">
        <v>79</v>
      </c>
      <c r="S27" s="18" t="s">
        <v>58</v>
      </c>
      <c r="T27" s="6" t="s">
        <v>139</v>
      </c>
      <c r="U27" s="27">
        <f t="shared" si="1"/>
        <v>45904.056000000004</v>
      </c>
      <c r="V27" s="26" t="str">
        <f t="shared" si="2"/>
        <v>Dallas County, TX</v>
      </c>
    </row>
    <row r="28" spans="2:22" ht="15" thickBot="1" x14ac:dyDescent="0.35">
      <c r="B28" s="18">
        <v>16</v>
      </c>
      <c r="C28" s="5" t="s">
        <v>9</v>
      </c>
      <c r="D28" s="6" t="s">
        <v>11</v>
      </c>
      <c r="E28" s="7">
        <v>41640</v>
      </c>
      <c r="F28" s="8">
        <v>43647</v>
      </c>
      <c r="G28" s="8">
        <v>44012</v>
      </c>
      <c r="H28" s="140">
        <f>_xlfn.DAYS(G28,F28)/'Standards &amp; Assumptions'!$C$9</f>
        <v>52.142857142857146</v>
      </c>
      <c r="I28" s="19">
        <f t="shared" si="0"/>
        <v>37123.68</v>
      </c>
      <c r="J28" s="139">
        <v>2085.6</v>
      </c>
      <c r="K28" s="20">
        <v>17.8</v>
      </c>
      <c r="L28" s="9" t="s">
        <v>3</v>
      </c>
      <c r="M28" s="6" t="s">
        <v>7</v>
      </c>
      <c r="N28" s="9" t="s">
        <v>8</v>
      </c>
      <c r="O28" s="6" t="s">
        <v>144</v>
      </c>
      <c r="P28" s="6" t="s">
        <v>143</v>
      </c>
      <c r="Q28" s="6" t="s">
        <v>34</v>
      </c>
      <c r="R28" s="18" t="s">
        <v>79</v>
      </c>
      <c r="S28" s="18" t="s">
        <v>58</v>
      </c>
      <c r="T28" s="6" t="s">
        <v>145</v>
      </c>
      <c r="U28" s="27">
        <f t="shared" si="1"/>
        <v>37123.68</v>
      </c>
      <c r="V28" s="26" t="str">
        <f t="shared" si="2"/>
        <v>Davidson County, TN</v>
      </c>
    </row>
    <row r="29" spans="2:22" ht="15" thickBot="1" x14ac:dyDescent="0.35">
      <c r="B29" s="18">
        <v>17</v>
      </c>
      <c r="C29" s="5" t="s">
        <v>10</v>
      </c>
      <c r="D29" s="6" t="s">
        <v>11</v>
      </c>
      <c r="E29" s="8">
        <v>44028</v>
      </c>
      <c r="F29" s="8">
        <v>43647</v>
      </c>
      <c r="G29" s="8">
        <v>44012</v>
      </c>
      <c r="H29" s="140">
        <f>_xlfn.DAYS(G29,F29)/'Standards &amp; Assumptions'!$C$9</f>
        <v>52.142857142857146</v>
      </c>
      <c r="I29" s="19">
        <f t="shared" si="0"/>
        <v>27133.655999999999</v>
      </c>
      <c r="J29" s="139">
        <v>2085.6</v>
      </c>
      <c r="K29" s="20">
        <v>13.01</v>
      </c>
      <c r="L29" s="9" t="s">
        <v>3</v>
      </c>
      <c r="M29" s="9" t="s">
        <v>7</v>
      </c>
      <c r="N29" s="9" t="s">
        <v>8</v>
      </c>
      <c r="O29" s="6" t="s">
        <v>138</v>
      </c>
      <c r="P29" s="6" t="s">
        <v>138</v>
      </c>
      <c r="Q29" s="6" t="s">
        <v>34</v>
      </c>
      <c r="R29" s="18" t="s">
        <v>79</v>
      </c>
      <c r="S29" s="18" t="s">
        <v>58</v>
      </c>
      <c r="T29" s="6" t="s">
        <v>139</v>
      </c>
      <c r="U29" s="27">
        <f t="shared" si="1"/>
        <v>27133.655999999999</v>
      </c>
      <c r="V29" s="26" t="str">
        <f t="shared" si="2"/>
        <v>Dallas County, TX</v>
      </c>
    </row>
    <row r="30" spans="2:22" ht="15" thickBot="1" x14ac:dyDescent="0.35">
      <c r="B30" s="18">
        <v>18</v>
      </c>
      <c r="C30" s="5" t="s">
        <v>10</v>
      </c>
      <c r="D30" s="6" t="s">
        <v>11</v>
      </c>
      <c r="E30" s="8">
        <v>44034</v>
      </c>
      <c r="F30" s="8">
        <v>43647</v>
      </c>
      <c r="G30" s="8">
        <v>44012</v>
      </c>
      <c r="H30" s="140">
        <f>_xlfn.DAYS(G30,F30)/'Standards &amp; Assumptions'!$C$9</f>
        <v>52.142857142857146</v>
      </c>
      <c r="I30" s="19">
        <f t="shared" si="0"/>
        <v>29219.255999999998</v>
      </c>
      <c r="J30" s="139">
        <v>2085.6</v>
      </c>
      <c r="K30" s="20">
        <v>14.01</v>
      </c>
      <c r="L30" s="9" t="s">
        <v>3</v>
      </c>
      <c r="M30" s="9" t="s">
        <v>7</v>
      </c>
      <c r="N30" s="9" t="s">
        <v>8</v>
      </c>
      <c r="O30" s="6" t="s">
        <v>138</v>
      </c>
      <c r="P30" s="6" t="s">
        <v>138</v>
      </c>
      <c r="Q30" s="6" t="s">
        <v>34</v>
      </c>
      <c r="R30" s="18" t="s">
        <v>79</v>
      </c>
      <c r="S30" s="18" t="s">
        <v>58</v>
      </c>
      <c r="T30" s="6" t="s">
        <v>139</v>
      </c>
      <c r="U30" s="27">
        <f t="shared" si="1"/>
        <v>29219.255999999998</v>
      </c>
      <c r="V30" s="26" t="str">
        <f t="shared" si="2"/>
        <v>Dallas County, TX</v>
      </c>
    </row>
    <row r="31" spans="2:22" ht="15" thickBot="1" x14ac:dyDescent="0.35">
      <c r="B31" s="18">
        <v>19</v>
      </c>
      <c r="C31" s="5" t="s">
        <v>10</v>
      </c>
      <c r="D31" s="6" t="s">
        <v>11</v>
      </c>
      <c r="E31" s="8">
        <v>44018</v>
      </c>
      <c r="F31" s="8">
        <v>43647</v>
      </c>
      <c r="G31" s="8">
        <v>44012</v>
      </c>
      <c r="H31" s="140">
        <f>_xlfn.DAYS(G31,F31)/'Standards &amp; Assumptions'!$C$9</f>
        <v>52.142857142857146</v>
      </c>
      <c r="I31" s="19">
        <f t="shared" si="0"/>
        <v>27529.919999999998</v>
      </c>
      <c r="J31" s="139">
        <v>2085.6</v>
      </c>
      <c r="K31" s="20">
        <v>13.2</v>
      </c>
      <c r="L31" s="9" t="s">
        <v>3</v>
      </c>
      <c r="M31" s="9" t="s">
        <v>7</v>
      </c>
      <c r="N31" s="9" t="s">
        <v>8</v>
      </c>
      <c r="O31" s="6" t="s">
        <v>138</v>
      </c>
      <c r="P31" s="6" t="s">
        <v>138</v>
      </c>
      <c r="Q31" s="6" t="s">
        <v>34</v>
      </c>
      <c r="R31" s="18" t="s">
        <v>79</v>
      </c>
      <c r="S31" s="18" t="s">
        <v>58</v>
      </c>
      <c r="T31" s="6" t="s">
        <v>139</v>
      </c>
      <c r="U31" s="27">
        <f t="shared" si="1"/>
        <v>27529.919999999998</v>
      </c>
      <c r="V31" s="26" t="str">
        <f t="shared" si="2"/>
        <v>Dallas County, TX</v>
      </c>
    </row>
    <row r="32" spans="2:22" ht="15" thickBot="1" x14ac:dyDescent="0.35">
      <c r="B32" s="18">
        <v>20</v>
      </c>
      <c r="C32" s="5" t="s">
        <v>10</v>
      </c>
      <c r="D32" s="6" t="s">
        <v>11</v>
      </c>
      <c r="E32" s="8">
        <v>44024</v>
      </c>
      <c r="F32" s="8">
        <v>43647</v>
      </c>
      <c r="G32" s="8">
        <v>44012</v>
      </c>
      <c r="H32" s="140">
        <f>_xlfn.DAYS(G32,F32)/'Standards &amp; Assumptions'!$C$9</f>
        <v>52.142857142857146</v>
      </c>
      <c r="I32" s="19">
        <f t="shared" si="0"/>
        <v>25027.199999999997</v>
      </c>
      <c r="J32" s="139">
        <v>2085.6</v>
      </c>
      <c r="K32" s="20">
        <v>12</v>
      </c>
      <c r="L32" s="9" t="s">
        <v>3</v>
      </c>
      <c r="M32" s="9" t="s">
        <v>7</v>
      </c>
      <c r="N32" s="9" t="s">
        <v>8</v>
      </c>
      <c r="O32" s="6" t="s">
        <v>12</v>
      </c>
      <c r="P32" s="6" t="s">
        <v>80</v>
      </c>
      <c r="Q32" s="6" t="s">
        <v>34</v>
      </c>
      <c r="R32" s="18" t="s">
        <v>79</v>
      </c>
      <c r="S32" s="18" t="s">
        <v>58</v>
      </c>
      <c r="T32" s="6" t="s">
        <v>13</v>
      </c>
      <c r="U32" s="27">
        <f t="shared" si="1"/>
        <v>25027.199999999997</v>
      </c>
      <c r="V32" s="26" t="str">
        <f t="shared" si="2"/>
        <v>Cook County, IL</v>
      </c>
    </row>
    <row r="33" spans="2:22" ht="15" thickBot="1" x14ac:dyDescent="0.35">
      <c r="B33" s="18">
        <v>21</v>
      </c>
      <c r="C33" s="5" t="s">
        <v>10</v>
      </c>
      <c r="D33" s="6" t="s">
        <v>11</v>
      </c>
      <c r="E33" s="8">
        <v>44025</v>
      </c>
      <c r="F33" s="8">
        <v>43647</v>
      </c>
      <c r="G33" s="8">
        <v>44012</v>
      </c>
      <c r="H33" s="140">
        <f>_xlfn.DAYS(G33,F33)/'Standards &amp; Assumptions'!$C$9</f>
        <v>52.142857142857146</v>
      </c>
      <c r="I33" s="19">
        <f t="shared" si="0"/>
        <v>27133.655999999999</v>
      </c>
      <c r="J33" s="139">
        <v>2085.6</v>
      </c>
      <c r="K33" s="20">
        <v>13.01</v>
      </c>
      <c r="L33" s="9" t="s">
        <v>3</v>
      </c>
      <c r="M33" s="9" t="s">
        <v>7</v>
      </c>
      <c r="N33" s="9" t="s">
        <v>8</v>
      </c>
      <c r="O33" s="6" t="s">
        <v>138</v>
      </c>
      <c r="P33" s="6" t="s">
        <v>138</v>
      </c>
      <c r="Q33" s="6" t="s">
        <v>34</v>
      </c>
      <c r="R33" s="18" t="s">
        <v>79</v>
      </c>
      <c r="S33" s="18" t="s">
        <v>58</v>
      </c>
      <c r="T33" s="6" t="s">
        <v>139</v>
      </c>
      <c r="U33" s="27">
        <f t="shared" si="1"/>
        <v>27133.655999999999</v>
      </c>
      <c r="V33" s="26" t="str">
        <f t="shared" si="2"/>
        <v>Dallas County, TX</v>
      </c>
    </row>
    <row r="34" spans="2:22" ht="15" thickBot="1" x14ac:dyDescent="0.35">
      <c r="B34" s="18">
        <v>22</v>
      </c>
      <c r="C34" s="5" t="s">
        <v>10</v>
      </c>
      <c r="D34" s="6" t="s">
        <v>11</v>
      </c>
      <c r="E34" s="8">
        <v>44026</v>
      </c>
      <c r="F34" s="8">
        <v>43647</v>
      </c>
      <c r="G34" s="8">
        <v>44012</v>
      </c>
      <c r="H34" s="140">
        <f>_xlfn.DAYS(G34,F34)/'Standards &amp; Assumptions'!$C$9</f>
        <v>52.142857142857146</v>
      </c>
      <c r="I34" s="19">
        <f t="shared" si="0"/>
        <v>25652.880000000001</v>
      </c>
      <c r="J34" s="139">
        <v>2085.6</v>
      </c>
      <c r="K34" s="20">
        <v>12.3</v>
      </c>
      <c r="L34" s="9" t="s">
        <v>3</v>
      </c>
      <c r="M34" s="9" t="s">
        <v>7</v>
      </c>
      <c r="N34" s="9" t="s">
        <v>8</v>
      </c>
      <c r="O34" s="6" t="s">
        <v>138</v>
      </c>
      <c r="P34" s="6" t="s">
        <v>138</v>
      </c>
      <c r="Q34" s="6" t="s">
        <v>34</v>
      </c>
      <c r="R34" s="18" t="s">
        <v>79</v>
      </c>
      <c r="S34" s="18" t="s">
        <v>58</v>
      </c>
      <c r="T34" s="6" t="s">
        <v>139</v>
      </c>
      <c r="U34" s="27">
        <f t="shared" si="1"/>
        <v>25652.880000000001</v>
      </c>
      <c r="V34" s="26" t="str">
        <f t="shared" si="2"/>
        <v>Dallas County, TX</v>
      </c>
    </row>
    <row r="35" spans="2:22" ht="15" thickBot="1" x14ac:dyDescent="0.35">
      <c r="B35" s="18">
        <v>23</v>
      </c>
      <c r="C35" s="5" t="s">
        <v>10</v>
      </c>
      <c r="D35" s="6" t="s">
        <v>11</v>
      </c>
      <c r="E35" s="8">
        <v>44027</v>
      </c>
      <c r="F35" s="8">
        <v>43647</v>
      </c>
      <c r="G35" s="8">
        <v>44012</v>
      </c>
      <c r="H35" s="140">
        <f>_xlfn.DAYS(G35,F35)/'Standards &amp; Assumptions'!$C$9</f>
        <v>52.142857142857146</v>
      </c>
      <c r="I35" s="19">
        <f t="shared" si="0"/>
        <v>18770.400000000001</v>
      </c>
      <c r="J35" s="139">
        <v>1564.2</v>
      </c>
      <c r="K35" s="20">
        <v>12</v>
      </c>
      <c r="L35" s="9" t="s">
        <v>3</v>
      </c>
      <c r="M35" s="9" t="s">
        <v>7</v>
      </c>
      <c r="N35" s="9" t="s">
        <v>8</v>
      </c>
      <c r="O35" s="6" t="s">
        <v>138</v>
      </c>
      <c r="P35" s="6" t="s">
        <v>138</v>
      </c>
      <c r="Q35" s="6" t="s">
        <v>34</v>
      </c>
      <c r="R35" s="18" t="s">
        <v>79</v>
      </c>
      <c r="S35" s="18" t="s">
        <v>58</v>
      </c>
      <c r="T35" s="6" t="s">
        <v>139</v>
      </c>
      <c r="U35" s="27">
        <f t="shared" si="1"/>
        <v>18770.400000000001</v>
      </c>
      <c r="V35" s="26" t="str">
        <f t="shared" si="2"/>
        <v>Dallas County, TX</v>
      </c>
    </row>
    <row r="36" spans="2:22" ht="15" thickBot="1" x14ac:dyDescent="0.35">
      <c r="B36" s="18">
        <v>24</v>
      </c>
      <c r="C36" s="5" t="s">
        <v>10</v>
      </c>
      <c r="D36" s="6" t="s">
        <v>11</v>
      </c>
      <c r="E36" s="7">
        <v>42005</v>
      </c>
      <c r="F36" s="8">
        <v>43647</v>
      </c>
      <c r="G36" s="8">
        <v>44012</v>
      </c>
      <c r="H36" s="140">
        <f>_xlfn.DAYS(G36,F36)/'Standards &amp; Assumptions'!$C$9</f>
        <v>52.142857142857146</v>
      </c>
      <c r="I36" s="19">
        <f t="shared" si="0"/>
        <v>39647.256000000001</v>
      </c>
      <c r="J36" s="139">
        <v>2085.6</v>
      </c>
      <c r="K36" s="20">
        <v>19.010000000000002</v>
      </c>
      <c r="L36" s="9" t="s">
        <v>3</v>
      </c>
      <c r="M36" s="6" t="s">
        <v>7</v>
      </c>
      <c r="N36" s="9" t="s">
        <v>8</v>
      </c>
      <c r="O36" s="6" t="s">
        <v>138</v>
      </c>
      <c r="P36" s="6" t="s">
        <v>138</v>
      </c>
      <c r="Q36" s="6" t="s">
        <v>34</v>
      </c>
      <c r="R36" s="18" t="s">
        <v>79</v>
      </c>
      <c r="S36" s="18" t="s">
        <v>58</v>
      </c>
      <c r="T36" s="6" t="s">
        <v>139</v>
      </c>
      <c r="U36" s="27">
        <f t="shared" si="1"/>
        <v>39647.256000000001</v>
      </c>
      <c r="V36" s="26" t="str">
        <f t="shared" si="2"/>
        <v>Dallas County, TX</v>
      </c>
    </row>
    <row r="37" spans="2:22" ht="15" thickBot="1" x14ac:dyDescent="0.35">
      <c r="B37" s="18">
        <v>25</v>
      </c>
      <c r="C37" s="5" t="s">
        <v>10</v>
      </c>
      <c r="D37" s="6" t="s">
        <v>11</v>
      </c>
      <c r="E37" s="7">
        <v>43101</v>
      </c>
      <c r="F37" s="8">
        <v>43647</v>
      </c>
      <c r="G37" s="8">
        <v>44012</v>
      </c>
      <c r="H37" s="140">
        <f>_xlfn.DAYS(G37,F37)/'Standards &amp; Assumptions'!$C$9</f>
        <v>52.142857142857146</v>
      </c>
      <c r="I37" s="19">
        <f t="shared" si="0"/>
        <v>41732.856</v>
      </c>
      <c r="J37" s="139">
        <v>2085.6</v>
      </c>
      <c r="K37" s="20">
        <v>20.010000000000002</v>
      </c>
      <c r="L37" s="9" t="s">
        <v>3</v>
      </c>
      <c r="M37" s="6" t="s">
        <v>7</v>
      </c>
      <c r="N37" s="9" t="s">
        <v>8</v>
      </c>
      <c r="O37" s="6" t="s">
        <v>138</v>
      </c>
      <c r="P37" s="6" t="s">
        <v>138</v>
      </c>
      <c r="Q37" s="6" t="s">
        <v>34</v>
      </c>
      <c r="R37" s="18" t="s">
        <v>79</v>
      </c>
      <c r="S37" s="18" t="s">
        <v>58</v>
      </c>
      <c r="T37" s="6" t="s">
        <v>139</v>
      </c>
      <c r="U37" s="27">
        <f t="shared" si="1"/>
        <v>41732.856</v>
      </c>
      <c r="V37" s="26" t="str">
        <f t="shared" si="2"/>
        <v>Dallas County, TX</v>
      </c>
    </row>
    <row r="38" spans="2:22" ht="15" thickBot="1" x14ac:dyDescent="0.35">
      <c r="B38" s="18">
        <v>26</v>
      </c>
      <c r="C38" s="5" t="s">
        <v>10</v>
      </c>
      <c r="D38" s="6" t="s">
        <v>11</v>
      </c>
      <c r="E38" s="7">
        <v>42005</v>
      </c>
      <c r="F38" s="8">
        <v>43647</v>
      </c>
      <c r="G38" s="8">
        <v>44012</v>
      </c>
      <c r="H38" s="140">
        <f>_xlfn.DAYS(G38,F38)/'Standards &amp; Assumptions'!$C$9</f>
        <v>52.142857142857146</v>
      </c>
      <c r="I38" s="19">
        <f t="shared" si="0"/>
        <v>35455.199999999997</v>
      </c>
      <c r="J38" s="139">
        <v>2085.6</v>
      </c>
      <c r="K38" s="20">
        <v>17</v>
      </c>
      <c r="L38" s="9" t="s">
        <v>3</v>
      </c>
      <c r="M38" s="6" t="s">
        <v>7</v>
      </c>
      <c r="N38" s="9" t="s">
        <v>8</v>
      </c>
      <c r="O38" s="6" t="s">
        <v>138</v>
      </c>
      <c r="P38" s="6" t="s">
        <v>138</v>
      </c>
      <c r="Q38" s="6" t="s">
        <v>34</v>
      </c>
      <c r="R38" s="18" t="s">
        <v>79</v>
      </c>
      <c r="S38" s="18" t="s">
        <v>58</v>
      </c>
      <c r="T38" s="6" t="s">
        <v>139</v>
      </c>
      <c r="U38" s="27">
        <f t="shared" si="1"/>
        <v>35455.199999999997</v>
      </c>
      <c r="V38" s="26" t="str">
        <f t="shared" si="2"/>
        <v>Dallas County, TX</v>
      </c>
    </row>
    <row r="39" spans="2:22" ht="15" thickBot="1" x14ac:dyDescent="0.35">
      <c r="B39" s="18">
        <v>27</v>
      </c>
      <c r="C39" s="5" t="s">
        <v>10</v>
      </c>
      <c r="D39" s="6" t="s">
        <v>11</v>
      </c>
      <c r="E39" s="7">
        <v>43101</v>
      </c>
      <c r="F39" s="8">
        <v>43647</v>
      </c>
      <c r="G39" s="8">
        <v>44012</v>
      </c>
      <c r="H39" s="140">
        <f>_xlfn.DAYS(G39,F39)/'Standards &amp; Assumptions'!$C$9</f>
        <v>52.142857142857146</v>
      </c>
      <c r="I39" s="19">
        <f t="shared" si="0"/>
        <v>39647.256000000001</v>
      </c>
      <c r="J39" s="139">
        <v>2085.6</v>
      </c>
      <c r="K39" s="20">
        <v>19.010000000000002</v>
      </c>
      <c r="L39" s="9" t="s">
        <v>3</v>
      </c>
      <c r="M39" s="6" t="s">
        <v>7</v>
      </c>
      <c r="N39" s="9" t="s">
        <v>8</v>
      </c>
      <c r="O39" s="6" t="s">
        <v>138</v>
      </c>
      <c r="P39" s="6" t="s">
        <v>138</v>
      </c>
      <c r="Q39" s="6" t="s">
        <v>34</v>
      </c>
      <c r="R39" s="18" t="s">
        <v>79</v>
      </c>
      <c r="S39" s="18" t="s">
        <v>58</v>
      </c>
      <c r="T39" s="6" t="s">
        <v>139</v>
      </c>
      <c r="U39" s="27">
        <f t="shared" si="1"/>
        <v>39647.256000000001</v>
      </c>
      <c r="V39" s="26" t="str">
        <f t="shared" si="2"/>
        <v>Dallas County, TX</v>
      </c>
    </row>
    <row r="40" spans="2:22" ht="15" thickBot="1" x14ac:dyDescent="0.35">
      <c r="B40" s="18">
        <v>28</v>
      </c>
      <c r="C40" s="5" t="s">
        <v>10</v>
      </c>
      <c r="D40" s="6" t="s">
        <v>11</v>
      </c>
      <c r="E40" s="7">
        <v>42005</v>
      </c>
      <c r="F40" s="8">
        <v>43647</v>
      </c>
      <c r="G40" s="8">
        <v>44012</v>
      </c>
      <c r="H40" s="140">
        <f>_xlfn.DAYS(G40,F40)/'Standards &amp; Assumptions'!$C$9</f>
        <v>52.142857142857146</v>
      </c>
      <c r="I40" s="19">
        <f t="shared" si="0"/>
        <v>34412.400000000001</v>
      </c>
      <c r="J40" s="139">
        <v>2085.6</v>
      </c>
      <c r="K40" s="20">
        <v>16.5</v>
      </c>
      <c r="L40" s="9" t="s">
        <v>3</v>
      </c>
      <c r="M40" s="6" t="s">
        <v>7</v>
      </c>
      <c r="N40" s="9" t="s">
        <v>8</v>
      </c>
      <c r="O40" s="6" t="s">
        <v>138</v>
      </c>
      <c r="P40" s="6" t="s">
        <v>138</v>
      </c>
      <c r="Q40" s="6" t="s">
        <v>34</v>
      </c>
      <c r="R40" s="18" t="s">
        <v>79</v>
      </c>
      <c r="S40" s="18" t="s">
        <v>58</v>
      </c>
      <c r="T40" s="6" t="s">
        <v>139</v>
      </c>
      <c r="U40" s="27">
        <f t="shared" si="1"/>
        <v>34412.400000000001</v>
      </c>
      <c r="V40" s="26" t="str">
        <f t="shared" si="2"/>
        <v>Dallas County, TX</v>
      </c>
    </row>
    <row r="41" spans="2:22" ht="15" thickBot="1" x14ac:dyDescent="0.35">
      <c r="B41" s="18">
        <v>29</v>
      </c>
      <c r="C41" s="5" t="s">
        <v>10</v>
      </c>
      <c r="D41" s="6" t="s">
        <v>11</v>
      </c>
      <c r="E41" s="7">
        <v>43101</v>
      </c>
      <c r="F41" s="8">
        <v>43647</v>
      </c>
      <c r="G41" s="8">
        <v>44012</v>
      </c>
      <c r="H41" s="140">
        <f>_xlfn.DAYS(G41,F41)/'Standards &amp; Assumptions'!$C$9</f>
        <v>52.142857142857146</v>
      </c>
      <c r="I41" s="19">
        <f t="shared" si="0"/>
        <v>33390.455999999998</v>
      </c>
      <c r="J41" s="139">
        <v>2085.6</v>
      </c>
      <c r="K41" s="20">
        <v>16.010000000000002</v>
      </c>
      <c r="L41" s="9" t="s">
        <v>3</v>
      </c>
      <c r="M41" s="6" t="s">
        <v>7</v>
      </c>
      <c r="N41" s="9" t="s">
        <v>8</v>
      </c>
      <c r="O41" s="6" t="s">
        <v>138</v>
      </c>
      <c r="P41" s="6" t="s">
        <v>138</v>
      </c>
      <c r="Q41" s="6" t="s">
        <v>34</v>
      </c>
      <c r="R41" s="18" t="s">
        <v>79</v>
      </c>
      <c r="S41" s="18" t="s">
        <v>58</v>
      </c>
      <c r="T41" s="6" t="s">
        <v>139</v>
      </c>
      <c r="U41" s="27">
        <f t="shared" si="1"/>
        <v>33390.455999999998</v>
      </c>
      <c r="V41" s="26" t="str">
        <f t="shared" si="2"/>
        <v>Dallas County, TX</v>
      </c>
    </row>
    <row r="42" spans="2:22" ht="15" thickBot="1" x14ac:dyDescent="0.35">
      <c r="B42" s="18">
        <v>30</v>
      </c>
      <c r="C42" s="5" t="s">
        <v>10</v>
      </c>
      <c r="D42" s="6" t="s">
        <v>11</v>
      </c>
      <c r="E42" s="7">
        <v>42005</v>
      </c>
      <c r="F42" s="8">
        <v>43647</v>
      </c>
      <c r="G42" s="8">
        <v>44012</v>
      </c>
      <c r="H42" s="140">
        <f>_xlfn.DAYS(G42,F42)/'Standards &amp; Assumptions'!$C$9</f>
        <v>52.142857142857146</v>
      </c>
      <c r="I42" s="19">
        <f t="shared" si="0"/>
        <v>32743.919999999998</v>
      </c>
      <c r="J42" s="139">
        <v>2085.6</v>
      </c>
      <c r="K42" s="20">
        <v>15.7</v>
      </c>
      <c r="L42" s="9" t="s">
        <v>3</v>
      </c>
      <c r="M42" s="6" t="s">
        <v>7</v>
      </c>
      <c r="N42" s="9" t="s">
        <v>8</v>
      </c>
      <c r="O42" s="6" t="s">
        <v>164</v>
      </c>
      <c r="P42" s="6" t="s">
        <v>165</v>
      </c>
      <c r="Q42" s="6" t="s">
        <v>34</v>
      </c>
      <c r="R42" s="18" t="s">
        <v>79</v>
      </c>
      <c r="S42" s="18" t="s">
        <v>58</v>
      </c>
      <c r="T42" s="6" t="s">
        <v>166</v>
      </c>
      <c r="U42" s="27">
        <f t="shared" si="1"/>
        <v>32743.919999999998</v>
      </c>
      <c r="V42" s="26" t="str">
        <f t="shared" si="2"/>
        <v>Comanche County, OK</v>
      </c>
    </row>
    <row r="43" spans="2:22" ht="15" thickBot="1" x14ac:dyDescent="0.35">
      <c r="B43" s="18">
        <v>31</v>
      </c>
      <c r="C43" s="5" t="s">
        <v>10</v>
      </c>
      <c r="D43" s="6" t="s">
        <v>11</v>
      </c>
      <c r="E43" s="8">
        <v>44013</v>
      </c>
      <c r="F43" s="8">
        <v>43647</v>
      </c>
      <c r="G43" s="8">
        <v>44012</v>
      </c>
      <c r="H43" s="140">
        <f>_xlfn.DAYS(G43,F43)/'Standards &amp; Assumptions'!$C$9</f>
        <v>52.142857142857146</v>
      </c>
      <c r="I43" s="19">
        <f t="shared" si="0"/>
        <v>31831.47</v>
      </c>
      <c r="J43" s="139">
        <v>1929.18</v>
      </c>
      <c r="K43" s="20">
        <v>16.5</v>
      </c>
      <c r="L43" s="9" t="s">
        <v>3</v>
      </c>
      <c r="M43" s="9" t="s">
        <v>7</v>
      </c>
      <c r="N43" s="9" t="s">
        <v>8</v>
      </c>
      <c r="O43" s="6" t="s">
        <v>138</v>
      </c>
      <c r="P43" s="6" t="s">
        <v>138</v>
      </c>
      <c r="Q43" s="6" t="s">
        <v>34</v>
      </c>
      <c r="R43" s="18" t="s">
        <v>79</v>
      </c>
      <c r="S43" s="18" t="s">
        <v>58</v>
      </c>
      <c r="T43" s="6" t="s">
        <v>139</v>
      </c>
      <c r="U43" s="27">
        <f t="shared" si="1"/>
        <v>31831.47</v>
      </c>
      <c r="V43" s="26" t="str">
        <f t="shared" si="2"/>
        <v>Dallas County, TX</v>
      </c>
    </row>
    <row r="44" spans="2:22" ht="15" thickBot="1" x14ac:dyDescent="0.35">
      <c r="B44" s="18">
        <v>32</v>
      </c>
      <c r="C44" s="5" t="s">
        <v>10</v>
      </c>
      <c r="D44" s="6" t="s">
        <v>11</v>
      </c>
      <c r="E44" s="8">
        <v>44013</v>
      </c>
      <c r="F44" s="8">
        <v>43647</v>
      </c>
      <c r="G44" s="8">
        <v>44012</v>
      </c>
      <c r="H44" s="140">
        <f>_xlfn.DAYS(G44,F44)/'Standards &amp; Assumptions'!$C$9</f>
        <v>52.142857142857146</v>
      </c>
      <c r="I44" s="19">
        <f t="shared" si="0"/>
        <v>31831.47</v>
      </c>
      <c r="J44" s="139">
        <v>1929.18</v>
      </c>
      <c r="K44" s="20">
        <v>16.5</v>
      </c>
      <c r="L44" s="9" t="s">
        <v>3</v>
      </c>
      <c r="M44" s="9" t="s">
        <v>7</v>
      </c>
      <c r="N44" s="9" t="s">
        <v>8</v>
      </c>
      <c r="O44" s="6" t="s">
        <v>138</v>
      </c>
      <c r="P44" s="6" t="s">
        <v>138</v>
      </c>
      <c r="Q44" s="6" t="s">
        <v>34</v>
      </c>
      <c r="R44" s="18" t="s">
        <v>79</v>
      </c>
      <c r="S44" s="18" t="s">
        <v>58</v>
      </c>
      <c r="T44" s="6" t="s">
        <v>139</v>
      </c>
      <c r="U44" s="27">
        <f t="shared" si="1"/>
        <v>31831.47</v>
      </c>
      <c r="V44" s="26" t="str">
        <f t="shared" si="2"/>
        <v>Dallas County, TX</v>
      </c>
    </row>
    <row r="45" spans="2:22" ht="15" thickBot="1" x14ac:dyDescent="0.35">
      <c r="B45" s="18">
        <v>33</v>
      </c>
      <c r="C45" s="5" t="s">
        <v>10</v>
      </c>
      <c r="D45" s="6" t="s">
        <v>11</v>
      </c>
      <c r="E45" s="8">
        <v>44013</v>
      </c>
      <c r="F45" s="8">
        <v>43647</v>
      </c>
      <c r="G45" s="8">
        <v>44012</v>
      </c>
      <c r="H45" s="140">
        <f>_xlfn.DAYS(G45,F45)/'Standards &amp; Assumptions'!$C$9</f>
        <v>52.142857142857146</v>
      </c>
      <c r="I45" s="19">
        <f t="shared" si="0"/>
        <v>31831.47</v>
      </c>
      <c r="J45" s="139">
        <v>1929.18</v>
      </c>
      <c r="K45" s="20">
        <v>16.5</v>
      </c>
      <c r="L45" s="9" t="s">
        <v>3</v>
      </c>
      <c r="M45" s="9" t="s">
        <v>7</v>
      </c>
      <c r="N45" s="9" t="s">
        <v>8</v>
      </c>
      <c r="O45" s="6" t="s">
        <v>138</v>
      </c>
      <c r="P45" s="6" t="s">
        <v>138</v>
      </c>
      <c r="Q45" s="6" t="s">
        <v>34</v>
      </c>
      <c r="R45" s="18" t="s">
        <v>79</v>
      </c>
      <c r="S45" s="18" t="s">
        <v>58</v>
      </c>
      <c r="T45" s="6" t="s">
        <v>139</v>
      </c>
      <c r="U45" s="27">
        <f t="shared" si="1"/>
        <v>31831.47</v>
      </c>
      <c r="V45" s="26" t="str">
        <f t="shared" si="2"/>
        <v>Dallas County, TX</v>
      </c>
    </row>
    <row r="46" spans="2:22" ht="15" thickBot="1" x14ac:dyDescent="0.35">
      <c r="B46" s="18">
        <v>34</v>
      </c>
      <c r="C46" s="5" t="s">
        <v>10</v>
      </c>
      <c r="D46" s="6" t="s">
        <v>11</v>
      </c>
      <c r="E46" s="8">
        <v>44013</v>
      </c>
      <c r="F46" s="8">
        <v>43647</v>
      </c>
      <c r="G46" s="8">
        <v>44012</v>
      </c>
      <c r="H46" s="140">
        <f>_xlfn.DAYS(G46,F46)/'Standards &amp; Assumptions'!$C$9</f>
        <v>52.142857142857146</v>
      </c>
      <c r="I46" s="19">
        <f t="shared" si="0"/>
        <v>30095.207999999999</v>
      </c>
      <c r="J46" s="139">
        <v>1929.18</v>
      </c>
      <c r="K46" s="20">
        <v>15.6</v>
      </c>
      <c r="L46" s="9" t="s">
        <v>3</v>
      </c>
      <c r="M46" s="9" t="s">
        <v>7</v>
      </c>
      <c r="N46" s="9" t="s">
        <v>8</v>
      </c>
      <c r="O46" s="6" t="s">
        <v>138</v>
      </c>
      <c r="P46" s="6" t="s">
        <v>138</v>
      </c>
      <c r="Q46" s="6" t="s">
        <v>34</v>
      </c>
      <c r="R46" s="18" t="s">
        <v>79</v>
      </c>
      <c r="S46" s="18" t="s">
        <v>58</v>
      </c>
      <c r="T46" s="6" t="s">
        <v>139</v>
      </c>
      <c r="U46" s="27">
        <f t="shared" si="1"/>
        <v>30095.207999999999</v>
      </c>
      <c r="V46" s="26" t="str">
        <f t="shared" si="2"/>
        <v>Dallas County, TX</v>
      </c>
    </row>
    <row r="47" spans="2:22" ht="15" thickBot="1" x14ac:dyDescent="0.35">
      <c r="B47" s="18">
        <v>35</v>
      </c>
      <c r="C47" s="10" t="s">
        <v>10</v>
      </c>
      <c r="D47" s="6" t="s">
        <v>11</v>
      </c>
      <c r="E47" s="8">
        <v>43983</v>
      </c>
      <c r="F47" s="8">
        <v>43647</v>
      </c>
      <c r="G47" s="8">
        <v>44012</v>
      </c>
      <c r="H47" s="140">
        <f>_xlfn.DAYS(G47,F47)/'Standards &amp; Assumptions'!$C$9</f>
        <v>52.142857142857146</v>
      </c>
      <c r="I47" s="19">
        <f t="shared" si="0"/>
        <v>34412.400000000001</v>
      </c>
      <c r="J47" s="139">
        <v>2085.6</v>
      </c>
      <c r="K47" s="20">
        <v>16.5</v>
      </c>
      <c r="L47" s="9" t="s">
        <v>3</v>
      </c>
      <c r="M47" s="6" t="s">
        <v>7</v>
      </c>
      <c r="N47" s="9" t="s">
        <v>8</v>
      </c>
      <c r="O47" s="6" t="s">
        <v>164</v>
      </c>
      <c r="P47" s="6" t="s">
        <v>165</v>
      </c>
      <c r="Q47" s="6" t="s">
        <v>34</v>
      </c>
      <c r="R47" s="18" t="s">
        <v>79</v>
      </c>
      <c r="S47" s="18" t="s">
        <v>58</v>
      </c>
      <c r="T47" s="6" t="s">
        <v>166</v>
      </c>
      <c r="U47" s="27">
        <f t="shared" si="1"/>
        <v>34412.400000000001</v>
      </c>
      <c r="V47" s="26" t="str">
        <f t="shared" si="2"/>
        <v>Comanche County, OK</v>
      </c>
    </row>
    <row r="48" spans="2:22" ht="15" thickBot="1" x14ac:dyDescent="0.35">
      <c r="B48" s="18">
        <v>36</v>
      </c>
      <c r="C48" s="10" t="s">
        <v>10</v>
      </c>
      <c r="D48" s="6" t="s">
        <v>11</v>
      </c>
      <c r="E48" s="8">
        <v>43983</v>
      </c>
      <c r="F48" s="8">
        <v>43647</v>
      </c>
      <c r="G48" s="8">
        <v>44012</v>
      </c>
      <c r="H48" s="140">
        <f>_xlfn.DAYS(G48,F48)/'Standards &amp; Assumptions'!$C$9</f>
        <v>52.142857142857146</v>
      </c>
      <c r="I48" s="19">
        <f t="shared" si="0"/>
        <v>26591.399999999998</v>
      </c>
      <c r="J48" s="139">
        <v>2085.6</v>
      </c>
      <c r="K48" s="20">
        <v>12.75</v>
      </c>
      <c r="L48" s="9" t="s">
        <v>3</v>
      </c>
      <c r="M48" s="6" t="s">
        <v>7</v>
      </c>
      <c r="N48" s="9" t="s">
        <v>8</v>
      </c>
      <c r="O48" s="6" t="s">
        <v>164</v>
      </c>
      <c r="P48" s="6" t="s">
        <v>165</v>
      </c>
      <c r="Q48" s="6" t="s">
        <v>34</v>
      </c>
      <c r="R48" s="18" t="s">
        <v>79</v>
      </c>
      <c r="S48" s="18" t="s">
        <v>58</v>
      </c>
      <c r="T48" s="6" t="s">
        <v>166</v>
      </c>
      <c r="U48" s="27">
        <f t="shared" si="1"/>
        <v>26591.399999999998</v>
      </c>
      <c r="V48" s="26" t="str">
        <f t="shared" si="2"/>
        <v>Comanche County, OK</v>
      </c>
    </row>
    <row r="49" spans="2:22" ht="15" thickBot="1" x14ac:dyDescent="0.35">
      <c r="B49" s="18">
        <v>37</v>
      </c>
      <c r="C49" s="10" t="s">
        <v>10</v>
      </c>
      <c r="D49" s="6" t="s">
        <v>11</v>
      </c>
      <c r="E49" s="8">
        <v>43983</v>
      </c>
      <c r="F49" s="8">
        <v>43647</v>
      </c>
      <c r="G49" s="8">
        <v>44012</v>
      </c>
      <c r="H49" s="140">
        <f>_xlfn.DAYS(G49,F49)/'Standards &amp; Assumptions'!$C$9</f>
        <v>52.142857142857146</v>
      </c>
      <c r="I49" s="19">
        <f t="shared" si="0"/>
        <v>27008.519999999997</v>
      </c>
      <c r="J49" s="139">
        <v>2085.6</v>
      </c>
      <c r="K49" s="20">
        <v>12.95</v>
      </c>
      <c r="L49" s="9" t="s">
        <v>3</v>
      </c>
      <c r="M49" s="6" t="s">
        <v>7</v>
      </c>
      <c r="N49" s="9" t="s">
        <v>8</v>
      </c>
      <c r="O49" s="6" t="s">
        <v>164</v>
      </c>
      <c r="P49" s="6" t="s">
        <v>165</v>
      </c>
      <c r="Q49" s="6" t="s">
        <v>34</v>
      </c>
      <c r="R49" s="18" t="s">
        <v>79</v>
      </c>
      <c r="S49" s="18" t="s">
        <v>58</v>
      </c>
      <c r="T49" s="6" t="s">
        <v>166</v>
      </c>
      <c r="U49" s="27">
        <f t="shared" si="1"/>
        <v>27008.519999999997</v>
      </c>
      <c r="V49" s="26" t="str">
        <f t="shared" si="2"/>
        <v>Comanche County, OK</v>
      </c>
    </row>
    <row r="50" spans="2:22" ht="15" thickBot="1" x14ac:dyDescent="0.35">
      <c r="B50" s="18">
        <v>38</v>
      </c>
      <c r="C50" s="10" t="s">
        <v>10</v>
      </c>
      <c r="D50" s="6" t="s">
        <v>11</v>
      </c>
      <c r="E50" s="8">
        <v>43983</v>
      </c>
      <c r="F50" s="8">
        <v>43647</v>
      </c>
      <c r="G50" s="8">
        <v>44012</v>
      </c>
      <c r="H50" s="140">
        <f>_xlfn.DAYS(G50,F50)/'Standards &amp; Assumptions'!$C$9</f>
        <v>52.142857142857146</v>
      </c>
      <c r="I50" s="19">
        <f t="shared" si="0"/>
        <v>27133.655999999999</v>
      </c>
      <c r="J50" s="139">
        <v>2085.6</v>
      </c>
      <c r="K50" s="20">
        <v>13.01</v>
      </c>
      <c r="L50" s="9" t="s">
        <v>3</v>
      </c>
      <c r="M50" s="6" t="s">
        <v>7</v>
      </c>
      <c r="N50" s="9" t="s">
        <v>8</v>
      </c>
      <c r="O50" s="6" t="s">
        <v>164</v>
      </c>
      <c r="P50" s="6" t="s">
        <v>165</v>
      </c>
      <c r="Q50" s="6" t="s">
        <v>34</v>
      </c>
      <c r="R50" s="18" t="s">
        <v>79</v>
      </c>
      <c r="S50" s="18" t="s">
        <v>58</v>
      </c>
      <c r="T50" s="6" t="s">
        <v>166</v>
      </c>
      <c r="U50" s="27">
        <f t="shared" si="1"/>
        <v>27133.655999999999</v>
      </c>
      <c r="V50" s="26" t="str">
        <f t="shared" si="2"/>
        <v>Comanche County, OK</v>
      </c>
    </row>
    <row r="51" spans="2:22" ht="15" thickBot="1" x14ac:dyDescent="0.35">
      <c r="B51" s="18">
        <v>39</v>
      </c>
      <c r="C51" s="10" t="s">
        <v>10</v>
      </c>
      <c r="D51" s="6" t="s">
        <v>11</v>
      </c>
      <c r="E51" s="8">
        <v>43983</v>
      </c>
      <c r="F51" s="8">
        <v>43647</v>
      </c>
      <c r="G51" s="8">
        <v>44012</v>
      </c>
      <c r="H51" s="140">
        <f>_xlfn.DAYS(G51,F51)/'Standards &amp; Assumptions'!$C$9</f>
        <v>52.142857142857146</v>
      </c>
      <c r="I51" s="19">
        <f t="shared" si="0"/>
        <v>27758.2932</v>
      </c>
      <c r="J51" s="139">
        <v>1981.32</v>
      </c>
      <c r="K51" s="20">
        <v>14.01</v>
      </c>
      <c r="L51" s="9" t="s">
        <v>3</v>
      </c>
      <c r="M51" s="6" t="s">
        <v>7</v>
      </c>
      <c r="N51" s="9" t="s">
        <v>8</v>
      </c>
      <c r="O51" s="6" t="s">
        <v>164</v>
      </c>
      <c r="P51" s="6" t="s">
        <v>165</v>
      </c>
      <c r="Q51" s="6" t="s">
        <v>34</v>
      </c>
      <c r="R51" s="18" t="s">
        <v>79</v>
      </c>
      <c r="S51" s="18" t="s">
        <v>58</v>
      </c>
      <c r="T51" s="6" t="s">
        <v>166</v>
      </c>
      <c r="U51" s="27">
        <f t="shared" si="1"/>
        <v>27758.2932</v>
      </c>
      <c r="V51" s="26" t="str">
        <f t="shared" si="2"/>
        <v>Comanche County, OK</v>
      </c>
    </row>
    <row r="52" spans="2:22" ht="15" thickBot="1" x14ac:dyDescent="0.35">
      <c r="B52" s="18">
        <v>40</v>
      </c>
      <c r="C52" s="10" t="s">
        <v>10</v>
      </c>
      <c r="D52" s="6" t="s">
        <v>11</v>
      </c>
      <c r="E52" s="8">
        <v>43983</v>
      </c>
      <c r="F52" s="8">
        <v>43647</v>
      </c>
      <c r="G52" s="8">
        <v>44012</v>
      </c>
      <c r="H52" s="140">
        <f>_xlfn.DAYS(G52,F52)/'Standards &amp; Assumptions'!$C$9</f>
        <v>52.142857142857146</v>
      </c>
      <c r="I52" s="19">
        <f t="shared" si="0"/>
        <v>26043.93</v>
      </c>
      <c r="J52" s="139">
        <v>1929.18</v>
      </c>
      <c r="K52" s="20">
        <v>13.5</v>
      </c>
      <c r="L52" s="9" t="s">
        <v>3</v>
      </c>
      <c r="M52" s="6" t="s">
        <v>7</v>
      </c>
      <c r="N52" s="9" t="s">
        <v>8</v>
      </c>
      <c r="O52" s="6" t="s">
        <v>164</v>
      </c>
      <c r="P52" s="6" t="s">
        <v>165</v>
      </c>
      <c r="Q52" s="6" t="s">
        <v>34</v>
      </c>
      <c r="R52" s="18" t="s">
        <v>79</v>
      </c>
      <c r="S52" s="18" t="s">
        <v>58</v>
      </c>
      <c r="T52" s="6" t="s">
        <v>166</v>
      </c>
      <c r="U52" s="27">
        <f t="shared" si="1"/>
        <v>26043.93</v>
      </c>
      <c r="V52" s="26" t="str">
        <f t="shared" si="2"/>
        <v>Comanche County, OK</v>
      </c>
    </row>
    <row r="53" spans="2:22" ht="15" thickBot="1" x14ac:dyDescent="0.35">
      <c r="B53" s="18">
        <v>41</v>
      </c>
      <c r="C53" s="10" t="s">
        <v>10</v>
      </c>
      <c r="D53" s="6" t="s">
        <v>11</v>
      </c>
      <c r="E53" s="8">
        <v>43983</v>
      </c>
      <c r="F53" s="8">
        <v>43647</v>
      </c>
      <c r="G53" s="8">
        <v>44012</v>
      </c>
      <c r="H53" s="140">
        <f>_xlfn.DAYS(G53,F53)/'Standards &amp; Assumptions'!$C$9</f>
        <v>52.142857142857146</v>
      </c>
      <c r="I53" s="19">
        <f t="shared" si="0"/>
        <v>26297.330399999999</v>
      </c>
      <c r="J53" s="139">
        <v>1877.04</v>
      </c>
      <c r="K53" s="20">
        <v>14.01</v>
      </c>
      <c r="L53" s="9" t="s">
        <v>3</v>
      </c>
      <c r="M53" s="6" t="s">
        <v>7</v>
      </c>
      <c r="N53" s="9" t="s">
        <v>8</v>
      </c>
      <c r="O53" s="6" t="s">
        <v>164</v>
      </c>
      <c r="P53" s="6" t="s">
        <v>165</v>
      </c>
      <c r="Q53" s="6" t="s">
        <v>34</v>
      </c>
      <c r="R53" s="18" t="s">
        <v>79</v>
      </c>
      <c r="S53" s="18" t="s">
        <v>58</v>
      </c>
      <c r="T53" s="6" t="s">
        <v>166</v>
      </c>
      <c r="U53" s="27">
        <f t="shared" si="1"/>
        <v>26297.330399999999</v>
      </c>
      <c r="V53" s="26" t="str">
        <f t="shared" si="2"/>
        <v>Comanche County, OK</v>
      </c>
    </row>
    <row r="54" spans="2:22" ht="15" thickBot="1" x14ac:dyDescent="0.35">
      <c r="B54" s="18">
        <v>42</v>
      </c>
      <c r="C54" s="5" t="s">
        <v>9</v>
      </c>
      <c r="D54" s="6" t="s">
        <v>11</v>
      </c>
      <c r="E54" s="7">
        <v>42736</v>
      </c>
      <c r="F54" s="8">
        <v>43647</v>
      </c>
      <c r="G54" s="8">
        <v>44012</v>
      </c>
      <c r="H54" s="140">
        <f>_xlfn.DAYS(G54,F54)/'Standards &amp; Assumptions'!$C$9</f>
        <v>52.142857142857146</v>
      </c>
      <c r="I54" s="19">
        <f t="shared" si="0"/>
        <v>36516.249000000003</v>
      </c>
      <c r="J54" s="139">
        <v>1824.9</v>
      </c>
      <c r="K54" s="20">
        <v>20.010000000000002</v>
      </c>
      <c r="L54" s="9" t="s">
        <v>3</v>
      </c>
      <c r="M54" s="6" t="s">
        <v>7</v>
      </c>
      <c r="N54" s="9" t="s">
        <v>8</v>
      </c>
      <c r="O54" s="6" t="s">
        <v>138</v>
      </c>
      <c r="P54" s="6" t="s">
        <v>138</v>
      </c>
      <c r="Q54" s="6" t="s">
        <v>34</v>
      </c>
      <c r="R54" s="18" t="s">
        <v>79</v>
      </c>
      <c r="S54" s="18" t="s">
        <v>58</v>
      </c>
      <c r="T54" s="6" t="s">
        <v>139</v>
      </c>
      <c r="U54" s="27">
        <f t="shared" si="1"/>
        <v>36516.249000000003</v>
      </c>
      <c r="V54" s="26" t="str">
        <f t="shared" si="2"/>
        <v>Dallas County, TX</v>
      </c>
    </row>
    <row r="55" spans="2:22" ht="15" thickBot="1" x14ac:dyDescent="0.35">
      <c r="B55" s="18">
        <v>43</v>
      </c>
      <c r="C55" s="10" t="s">
        <v>10</v>
      </c>
      <c r="D55" s="6" t="s">
        <v>11</v>
      </c>
      <c r="E55" s="8">
        <v>43983</v>
      </c>
      <c r="F55" s="8">
        <v>43647</v>
      </c>
      <c r="G55" s="8">
        <v>44012</v>
      </c>
      <c r="H55" s="140">
        <f>_xlfn.DAYS(G55,F55)/'Standards &amp; Assumptions'!$C$9</f>
        <v>52.142857142857146</v>
      </c>
      <c r="I55" s="19">
        <f t="shared" si="0"/>
        <v>23741.949000000001</v>
      </c>
      <c r="J55" s="139">
        <v>1824.9</v>
      </c>
      <c r="K55" s="20">
        <v>13.01</v>
      </c>
      <c r="L55" s="9" t="s">
        <v>3</v>
      </c>
      <c r="M55" s="6" t="s">
        <v>7</v>
      </c>
      <c r="N55" s="9" t="s">
        <v>8</v>
      </c>
      <c r="O55" s="6" t="s">
        <v>164</v>
      </c>
      <c r="P55" s="6" t="s">
        <v>165</v>
      </c>
      <c r="Q55" s="6" t="s">
        <v>34</v>
      </c>
      <c r="R55" s="18" t="s">
        <v>79</v>
      </c>
      <c r="S55" s="18" t="s">
        <v>58</v>
      </c>
      <c r="T55" s="6" t="s">
        <v>166</v>
      </c>
      <c r="U55" s="27">
        <f t="shared" si="1"/>
        <v>23741.949000000001</v>
      </c>
      <c r="V55" s="26" t="str">
        <f t="shared" si="2"/>
        <v>Comanche County, OK</v>
      </c>
    </row>
    <row r="56" spans="2:22" ht="15" thickBot="1" x14ac:dyDescent="0.35">
      <c r="B56" s="18">
        <v>44</v>
      </c>
      <c r="C56" s="10" t="s">
        <v>10</v>
      </c>
      <c r="D56" s="6" t="s">
        <v>11</v>
      </c>
      <c r="E56" s="8">
        <v>43983</v>
      </c>
      <c r="F56" s="8">
        <v>43647</v>
      </c>
      <c r="G56" s="8">
        <v>44012</v>
      </c>
      <c r="H56" s="140">
        <f>_xlfn.DAYS(G56,F56)/'Standards &amp; Assumptions'!$C$9</f>
        <v>52.142857142857146</v>
      </c>
      <c r="I56" s="19">
        <f t="shared" si="0"/>
        <v>22385.266200000002</v>
      </c>
      <c r="J56" s="139">
        <v>1720.6200000000001</v>
      </c>
      <c r="K56" s="20">
        <v>13.01</v>
      </c>
      <c r="L56" s="9" t="s">
        <v>3</v>
      </c>
      <c r="M56" s="6" t="s">
        <v>7</v>
      </c>
      <c r="N56" s="9" t="s">
        <v>8</v>
      </c>
      <c r="O56" s="6" t="s">
        <v>164</v>
      </c>
      <c r="P56" s="6" t="s">
        <v>165</v>
      </c>
      <c r="Q56" s="6" t="s">
        <v>34</v>
      </c>
      <c r="R56" s="18" t="s">
        <v>79</v>
      </c>
      <c r="S56" s="18" t="s">
        <v>58</v>
      </c>
      <c r="T56" s="6" t="s">
        <v>166</v>
      </c>
      <c r="U56" s="27">
        <f t="shared" si="1"/>
        <v>22385.266200000002</v>
      </c>
      <c r="V56" s="26" t="str">
        <f t="shared" si="2"/>
        <v>Comanche County, OK</v>
      </c>
    </row>
    <row r="57" spans="2:22" ht="15" thickBot="1" x14ac:dyDescent="0.35">
      <c r="B57" s="18">
        <v>45</v>
      </c>
      <c r="C57" s="10" t="s">
        <v>10</v>
      </c>
      <c r="D57" s="6" t="s">
        <v>11</v>
      </c>
      <c r="E57" s="8">
        <v>43983</v>
      </c>
      <c r="F57" s="8">
        <v>43647</v>
      </c>
      <c r="G57" s="8">
        <v>44012</v>
      </c>
      <c r="H57" s="140">
        <f>_xlfn.DAYS(G57,F57)/'Standards &amp; Assumptions'!$C$9</f>
        <v>52.142857142857146</v>
      </c>
      <c r="I57" s="19">
        <f t="shared" si="0"/>
        <v>30988.366200000004</v>
      </c>
      <c r="J57" s="139">
        <v>1720.6200000000001</v>
      </c>
      <c r="K57" s="20">
        <v>18.010000000000002</v>
      </c>
      <c r="L57" s="9" t="s">
        <v>3</v>
      </c>
      <c r="M57" s="6" t="s">
        <v>7</v>
      </c>
      <c r="N57" s="9" t="s">
        <v>8</v>
      </c>
      <c r="O57" s="6" t="s">
        <v>144</v>
      </c>
      <c r="P57" s="6" t="s">
        <v>143</v>
      </c>
      <c r="Q57" s="6" t="s">
        <v>34</v>
      </c>
      <c r="R57" s="18" t="s">
        <v>79</v>
      </c>
      <c r="S57" s="18" t="s">
        <v>58</v>
      </c>
      <c r="T57" s="6" t="s">
        <v>145</v>
      </c>
      <c r="U57" s="27">
        <f t="shared" si="1"/>
        <v>30988.366200000004</v>
      </c>
      <c r="V57" s="26" t="str">
        <f t="shared" si="2"/>
        <v>Davidson County, TN</v>
      </c>
    </row>
    <row r="58" spans="2:22" ht="15" thickBot="1" x14ac:dyDescent="0.35">
      <c r="B58" s="18">
        <v>46</v>
      </c>
      <c r="C58" s="10" t="s">
        <v>10</v>
      </c>
      <c r="D58" s="6" t="s">
        <v>11</v>
      </c>
      <c r="E58" s="8">
        <v>43983</v>
      </c>
      <c r="F58" s="8">
        <v>43647</v>
      </c>
      <c r="G58" s="8">
        <v>44012</v>
      </c>
      <c r="H58" s="140">
        <f>_xlfn.DAYS(G58,F58)/'Standards &amp; Assumptions'!$C$9</f>
        <v>52.142857142857146</v>
      </c>
      <c r="I58" s="19">
        <f t="shared" si="0"/>
        <v>24610.080000000002</v>
      </c>
      <c r="J58" s="139">
        <v>1668.48</v>
      </c>
      <c r="K58" s="20">
        <v>14.75</v>
      </c>
      <c r="L58" s="9" t="s">
        <v>3</v>
      </c>
      <c r="M58" s="6" t="s">
        <v>7</v>
      </c>
      <c r="N58" s="9" t="s">
        <v>8</v>
      </c>
      <c r="O58" s="6" t="s">
        <v>164</v>
      </c>
      <c r="P58" s="6" t="s">
        <v>165</v>
      </c>
      <c r="Q58" s="6" t="s">
        <v>34</v>
      </c>
      <c r="R58" s="18" t="s">
        <v>79</v>
      </c>
      <c r="S58" s="18" t="s">
        <v>58</v>
      </c>
      <c r="T58" s="6" t="s">
        <v>166</v>
      </c>
      <c r="U58" s="27">
        <f t="shared" si="1"/>
        <v>24610.080000000002</v>
      </c>
      <c r="V58" s="26" t="str">
        <f t="shared" si="2"/>
        <v>Comanche County, OK</v>
      </c>
    </row>
    <row r="59" spans="2:22" ht="15" thickBot="1" x14ac:dyDescent="0.35">
      <c r="B59" s="18">
        <v>47</v>
      </c>
      <c r="C59" s="10" t="s">
        <v>10</v>
      </c>
      <c r="D59" s="6" t="s">
        <v>11</v>
      </c>
      <c r="E59" s="8">
        <v>43983</v>
      </c>
      <c r="F59" s="8">
        <v>43647</v>
      </c>
      <c r="G59" s="8">
        <v>44012</v>
      </c>
      <c r="H59" s="140">
        <f>_xlfn.DAYS(G59,F59)/'Standards &amp; Assumptions'!$C$9</f>
        <v>52.142857142857146</v>
      </c>
      <c r="I59" s="19">
        <f t="shared" si="0"/>
        <v>23436.93</v>
      </c>
      <c r="J59" s="139">
        <v>1616.34</v>
      </c>
      <c r="K59" s="20">
        <v>14.5</v>
      </c>
      <c r="L59" s="9" t="s">
        <v>3</v>
      </c>
      <c r="M59" s="6" t="s">
        <v>7</v>
      </c>
      <c r="N59" s="9" t="s">
        <v>8</v>
      </c>
      <c r="O59" s="6" t="s">
        <v>164</v>
      </c>
      <c r="P59" s="6" t="s">
        <v>165</v>
      </c>
      <c r="Q59" s="6" t="s">
        <v>34</v>
      </c>
      <c r="R59" s="18" t="s">
        <v>79</v>
      </c>
      <c r="S59" s="18" t="s">
        <v>58</v>
      </c>
      <c r="T59" s="6" t="s">
        <v>166</v>
      </c>
      <c r="U59" s="27">
        <f t="shared" si="1"/>
        <v>23436.93</v>
      </c>
      <c r="V59" s="26" t="str">
        <f t="shared" si="2"/>
        <v>Comanche County, OK</v>
      </c>
    </row>
    <row r="60" spans="2:22" ht="15" thickBot="1" x14ac:dyDescent="0.35">
      <c r="B60" s="18">
        <v>48</v>
      </c>
      <c r="C60" s="5" t="s">
        <v>10</v>
      </c>
      <c r="D60" s="6" t="s">
        <v>11</v>
      </c>
      <c r="E60" s="8">
        <v>44029</v>
      </c>
      <c r="F60" s="8">
        <v>43647</v>
      </c>
      <c r="G60" s="8">
        <v>44012</v>
      </c>
      <c r="H60" s="140">
        <f>_xlfn.DAYS(G60,F60)/'Standards &amp; Assumptions'!$C$9</f>
        <v>52.142857142857146</v>
      </c>
      <c r="I60" s="19">
        <f t="shared" si="0"/>
        <v>27022.732053853699</v>
      </c>
      <c r="J60" s="139">
        <v>2085.6</v>
      </c>
      <c r="K60" s="20">
        <v>12.956814371813243</v>
      </c>
      <c r="L60" s="9" t="s">
        <v>3</v>
      </c>
      <c r="M60" s="9" t="s">
        <v>7</v>
      </c>
      <c r="N60" s="9" t="s">
        <v>8</v>
      </c>
      <c r="O60" s="6" t="s">
        <v>138</v>
      </c>
      <c r="P60" s="6" t="s">
        <v>138</v>
      </c>
      <c r="Q60" s="6" t="s">
        <v>34</v>
      </c>
      <c r="R60" s="18" t="s">
        <v>79</v>
      </c>
      <c r="S60" s="18" t="s">
        <v>58</v>
      </c>
      <c r="T60" s="6" t="s">
        <v>139</v>
      </c>
      <c r="U60" s="27">
        <f t="shared" si="1"/>
        <v>27022.732053853699</v>
      </c>
      <c r="V60" s="26" t="str">
        <f t="shared" si="2"/>
        <v>Dallas County, TX</v>
      </c>
    </row>
    <row r="61" spans="2:22" ht="15" thickBot="1" x14ac:dyDescent="0.35">
      <c r="B61" s="18">
        <v>49</v>
      </c>
      <c r="C61" s="5" t="s">
        <v>10</v>
      </c>
      <c r="D61" s="6" t="s">
        <v>11</v>
      </c>
      <c r="E61" s="8">
        <v>44031</v>
      </c>
      <c r="F61" s="8">
        <v>43647</v>
      </c>
      <c r="G61" s="8">
        <v>44012</v>
      </c>
      <c r="H61" s="140">
        <f>_xlfn.DAYS(G61,F61)/'Standards &amp; Assumptions'!$C$9</f>
        <v>52.142857142857146</v>
      </c>
      <c r="I61" s="19">
        <f t="shared" si="0"/>
        <v>27873.801982217756</v>
      </c>
      <c r="J61" s="139">
        <v>2085.6</v>
      </c>
      <c r="K61" s="20">
        <v>13.364883957718526</v>
      </c>
      <c r="L61" s="9" t="s">
        <v>3</v>
      </c>
      <c r="M61" s="9" t="s">
        <v>7</v>
      </c>
      <c r="N61" s="9" t="s">
        <v>8</v>
      </c>
      <c r="O61" s="6" t="s">
        <v>138</v>
      </c>
      <c r="P61" s="6" t="s">
        <v>138</v>
      </c>
      <c r="Q61" s="6" t="s">
        <v>34</v>
      </c>
      <c r="R61" s="18" t="s">
        <v>79</v>
      </c>
      <c r="S61" s="18" t="s">
        <v>58</v>
      </c>
      <c r="T61" s="6" t="s">
        <v>139</v>
      </c>
      <c r="U61" s="27">
        <f t="shared" si="1"/>
        <v>27873.801982217756</v>
      </c>
      <c r="V61" s="26" t="str">
        <f t="shared" si="2"/>
        <v>Dallas County, TX</v>
      </c>
    </row>
    <row r="62" spans="2:22" ht="15" thickBot="1" x14ac:dyDescent="0.35">
      <c r="B62" s="18">
        <v>50</v>
      </c>
      <c r="C62" s="5" t="s">
        <v>10</v>
      </c>
      <c r="D62" s="6" t="s">
        <v>11</v>
      </c>
      <c r="E62" s="8">
        <v>44032</v>
      </c>
      <c r="F62" s="8">
        <v>43647</v>
      </c>
      <c r="G62" s="8">
        <v>44012</v>
      </c>
      <c r="H62" s="140">
        <f>_xlfn.DAYS(G62,F62)/'Standards &amp; Assumptions'!$C$9</f>
        <v>52.142857142857146</v>
      </c>
      <c r="I62" s="19">
        <f t="shared" si="0"/>
        <v>27874.431516312376</v>
      </c>
      <c r="J62" s="139">
        <v>2085.6</v>
      </c>
      <c r="K62" s="20">
        <v>13.365185805673368</v>
      </c>
      <c r="L62" s="9" t="s">
        <v>3</v>
      </c>
      <c r="M62" s="9" t="s">
        <v>7</v>
      </c>
      <c r="N62" s="9" t="s">
        <v>8</v>
      </c>
      <c r="O62" s="6" t="s">
        <v>138</v>
      </c>
      <c r="P62" s="6" t="s">
        <v>138</v>
      </c>
      <c r="Q62" s="6" t="s">
        <v>34</v>
      </c>
      <c r="R62" s="18" t="s">
        <v>79</v>
      </c>
      <c r="S62" s="18" t="s">
        <v>58</v>
      </c>
      <c r="T62" s="6" t="s">
        <v>139</v>
      </c>
      <c r="U62" s="27">
        <f t="shared" si="1"/>
        <v>27874.431516312376</v>
      </c>
      <c r="V62" s="26" t="str">
        <f t="shared" si="2"/>
        <v>Dallas County, TX</v>
      </c>
    </row>
    <row r="63" spans="2:22" ht="15" thickBot="1" x14ac:dyDescent="0.35">
      <c r="B63" s="18">
        <v>51</v>
      </c>
      <c r="C63" s="5" t="s">
        <v>10</v>
      </c>
      <c r="D63" s="6" t="s">
        <v>11</v>
      </c>
      <c r="E63" s="8">
        <v>44023</v>
      </c>
      <c r="F63" s="8">
        <v>43647</v>
      </c>
      <c r="G63" s="8">
        <v>44012</v>
      </c>
      <c r="H63" s="140">
        <f>_xlfn.DAYS(G63,F63)/'Standards &amp; Assumptions'!$C$9</f>
        <v>52.142857142857146</v>
      </c>
      <c r="I63" s="19">
        <f t="shared" si="0"/>
        <v>26597.076251251445</v>
      </c>
      <c r="J63" s="139">
        <v>1981.32</v>
      </c>
      <c r="K63" s="20">
        <v>13.423917515217857</v>
      </c>
      <c r="L63" s="9" t="s">
        <v>3</v>
      </c>
      <c r="M63" s="9" t="s">
        <v>7</v>
      </c>
      <c r="N63" s="9" t="s">
        <v>8</v>
      </c>
      <c r="O63" s="6" t="s">
        <v>138</v>
      </c>
      <c r="P63" s="6" t="s">
        <v>138</v>
      </c>
      <c r="Q63" s="6" t="s">
        <v>34</v>
      </c>
      <c r="R63" s="18" t="s">
        <v>79</v>
      </c>
      <c r="S63" s="18" t="s">
        <v>58</v>
      </c>
      <c r="T63" s="6" t="s">
        <v>139</v>
      </c>
      <c r="U63" s="27">
        <f t="shared" si="1"/>
        <v>26597.076251251445</v>
      </c>
      <c r="V63" s="26" t="str">
        <f t="shared" si="2"/>
        <v>Dallas County, TX</v>
      </c>
    </row>
    <row r="64" spans="2:22" ht="15" thickBot="1" x14ac:dyDescent="0.35">
      <c r="B64" s="18">
        <v>52</v>
      </c>
      <c r="C64" s="5" t="s">
        <v>10</v>
      </c>
      <c r="D64" s="6" t="s">
        <v>11</v>
      </c>
      <c r="E64" s="8">
        <v>44014</v>
      </c>
      <c r="F64" s="8">
        <v>43647</v>
      </c>
      <c r="G64" s="8">
        <v>44012</v>
      </c>
      <c r="H64" s="140">
        <f>_xlfn.DAYS(G64,F64)/'Standards &amp; Assumptions'!$C$9</f>
        <v>52.142857142857146</v>
      </c>
      <c r="I64" s="19">
        <f t="shared" si="0"/>
        <v>25403.648555135056</v>
      </c>
      <c r="J64" s="139">
        <v>1877.04</v>
      </c>
      <c r="K64" s="20">
        <v>13.53388769292879</v>
      </c>
      <c r="L64" s="9" t="s">
        <v>3</v>
      </c>
      <c r="M64" s="9" t="s">
        <v>7</v>
      </c>
      <c r="N64" s="9" t="s">
        <v>8</v>
      </c>
      <c r="O64" s="6" t="s">
        <v>138</v>
      </c>
      <c r="P64" s="6" t="s">
        <v>138</v>
      </c>
      <c r="Q64" s="6" t="s">
        <v>34</v>
      </c>
      <c r="R64" s="18" t="s">
        <v>79</v>
      </c>
      <c r="S64" s="18" t="s">
        <v>58</v>
      </c>
      <c r="T64" s="6" t="s">
        <v>139</v>
      </c>
      <c r="U64" s="27">
        <f t="shared" si="1"/>
        <v>25403.648555135056</v>
      </c>
      <c r="V64" s="26" t="str">
        <f t="shared" si="2"/>
        <v>Dallas County, TX</v>
      </c>
    </row>
    <row r="65" spans="2:22" ht="15" thickBot="1" x14ac:dyDescent="0.35">
      <c r="B65" s="18">
        <v>53</v>
      </c>
      <c r="C65" s="5" t="s">
        <v>10</v>
      </c>
      <c r="D65" s="6" t="s">
        <v>11</v>
      </c>
      <c r="E65" s="8">
        <v>44019</v>
      </c>
      <c r="F65" s="8">
        <v>43647</v>
      </c>
      <c r="G65" s="8">
        <v>44012</v>
      </c>
      <c r="H65" s="140">
        <f>_xlfn.DAYS(G65,F65)/'Standards &amp; Assumptions'!$C$9</f>
        <v>52.142857142857146</v>
      </c>
      <c r="I65" s="19">
        <f t="shared" si="0"/>
        <v>25496.753837421897</v>
      </c>
      <c r="J65" s="139">
        <v>1877.04</v>
      </c>
      <c r="K65" s="20">
        <v>13.583489876306258</v>
      </c>
      <c r="L65" s="9" t="s">
        <v>3</v>
      </c>
      <c r="M65" s="9" t="s">
        <v>7</v>
      </c>
      <c r="N65" s="9" t="s">
        <v>8</v>
      </c>
      <c r="O65" s="6" t="s">
        <v>138</v>
      </c>
      <c r="P65" s="6" t="s">
        <v>138</v>
      </c>
      <c r="Q65" s="6" t="s">
        <v>34</v>
      </c>
      <c r="R65" s="18" t="s">
        <v>79</v>
      </c>
      <c r="S65" s="18" t="s">
        <v>58</v>
      </c>
      <c r="T65" s="6" t="s">
        <v>139</v>
      </c>
      <c r="U65" s="27">
        <f t="shared" si="1"/>
        <v>25496.753837421897</v>
      </c>
      <c r="V65" s="26" t="str">
        <f t="shared" si="2"/>
        <v>Dallas County, TX</v>
      </c>
    </row>
    <row r="66" spans="2:22" ht="15" thickBot="1" x14ac:dyDescent="0.35">
      <c r="B66" s="18">
        <v>54</v>
      </c>
      <c r="C66" s="5" t="s">
        <v>10</v>
      </c>
      <c r="D66" s="6" t="s">
        <v>11</v>
      </c>
      <c r="E66" s="8">
        <v>44017</v>
      </c>
      <c r="F66" s="8">
        <v>43647</v>
      </c>
      <c r="G66" s="8">
        <v>44012</v>
      </c>
      <c r="H66" s="140">
        <f>_xlfn.DAYS(G66,F66)/'Standards &amp; Assumptions'!$C$9</f>
        <v>52.142857142857146</v>
      </c>
      <c r="I66" s="19">
        <f t="shared" si="0"/>
        <v>24912.107684218539</v>
      </c>
      <c r="J66" s="139">
        <v>1824.9</v>
      </c>
      <c r="K66" s="20">
        <v>13.651217975899248</v>
      </c>
      <c r="L66" s="9" t="s">
        <v>3</v>
      </c>
      <c r="M66" s="9" t="s">
        <v>7</v>
      </c>
      <c r="N66" s="9" t="s">
        <v>8</v>
      </c>
      <c r="O66" s="6" t="s">
        <v>138</v>
      </c>
      <c r="P66" s="6" t="s">
        <v>138</v>
      </c>
      <c r="Q66" s="6" t="s">
        <v>34</v>
      </c>
      <c r="R66" s="18" t="s">
        <v>79</v>
      </c>
      <c r="S66" s="18" t="s">
        <v>58</v>
      </c>
      <c r="T66" s="6" t="s">
        <v>139</v>
      </c>
      <c r="U66" s="27">
        <f t="shared" si="1"/>
        <v>24912.107684218539</v>
      </c>
      <c r="V66" s="26" t="str">
        <f t="shared" si="2"/>
        <v>Dallas County, TX</v>
      </c>
    </row>
    <row r="67" spans="2:22" ht="15" thickBot="1" x14ac:dyDescent="0.35">
      <c r="B67" s="18">
        <v>55</v>
      </c>
      <c r="C67" s="5" t="s">
        <v>10</v>
      </c>
      <c r="D67" s="6" t="s">
        <v>11</v>
      </c>
      <c r="E67" s="8">
        <v>44019</v>
      </c>
      <c r="F67" s="8">
        <v>43647</v>
      </c>
      <c r="G67" s="8">
        <v>44012</v>
      </c>
      <c r="H67" s="140">
        <f>_xlfn.DAYS(G67,F67)/'Standards &amp; Assumptions'!$C$9</f>
        <v>52.142857142857146</v>
      </c>
      <c r="I67" s="19">
        <f t="shared" si="0"/>
        <v>25019.540597961899</v>
      </c>
      <c r="J67" s="139">
        <v>1824.9</v>
      </c>
      <c r="K67" s="20">
        <v>13.710088551680585</v>
      </c>
      <c r="L67" s="9" t="s">
        <v>3</v>
      </c>
      <c r="M67" s="9" t="s">
        <v>7</v>
      </c>
      <c r="N67" s="9" t="s">
        <v>8</v>
      </c>
      <c r="O67" s="6" t="s">
        <v>138</v>
      </c>
      <c r="P67" s="6" t="s">
        <v>138</v>
      </c>
      <c r="Q67" s="6" t="s">
        <v>34</v>
      </c>
      <c r="R67" s="18" t="s">
        <v>79</v>
      </c>
      <c r="S67" s="18" t="s">
        <v>58</v>
      </c>
      <c r="T67" s="6" t="s">
        <v>139</v>
      </c>
      <c r="U67" s="27">
        <f t="shared" si="1"/>
        <v>25019.540597961899</v>
      </c>
      <c r="V67" s="26" t="str">
        <f t="shared" si="2"/>
        <v>Dallas County, TX</v>
      </c>
    </row>
    <row r="68" spans="2:22" ht="15" thickBot="1" x14ac:dyDescent="0.35">
      <c r="B68" s="18">
        <v>56</v>
      </c>
      <c r="C68" s="5" t="s">
        <v>10</v>
      </c>
      <c r="D68" s="6" t="s">
        <v>11</v>
      </c>
      <c r="E68" s="8">
        <v>44022</v>
      </c>
      <c r="F68" s="8">
        <v>43647</v>
      </c>
      <c r="G68" s="8">
        <v>44012</v>
      </c>
      <c r="H68" s="140">
        <f>_xlfn.DAYS(G68,F68)/'Standards &amp; Assumptions'!$C$9</f>
        <v>52.142857142857146</v>
      </c>
      <c r="I68" s="19">
        <f t="shared" si="0"/>
        <v>25094.203312053076</v>
      </c>
      <c r="J68" s="139">
        <v>1824.9</v>
      </c>
      <c r="K68" s="20">
        <v>13.751001869720573</v>
      </c>
      <c r="L68" s="9" t="s">
        <v>3</v>
      </c>
      <c r="M68" s="9" t="s">
        <v>7</v>
      </c>
      <c r="N68" s="9" t="s">
        <v>8</v>
      </c>
      <c r="O68" s="6" t="s">
        <v>138</v>
      </c>
      <c r="P68" s="6" t="s">
        <v>138</v>
      </c>
      <c r="Q68" s="6" t="s">
        <v>34</v>
      </c>
      <c r="R68" s="18" t="s">
        <v>79</v>
      </c>
      <c r="S68" s="18" t="s">
        <v>58</v>
      </c>
      <c r="T68" s="6" t="s">
        <v>139</v>
      </c>
      <c r="U68" s="27">
        <f t="shared" si="1"/>
        <v>25094.203312053076</v>
      </c>
      <c r="V68" s="26" t="str">
        <f t="shared" si="2"/>
        <v>Dallas County, TX</v>
      </c>
    </row>
    <row r="69" spans="2:22" ht="15" thickBot="1" x14ac:dyDescent="0.35">
      <c r="B69" s="18">
        <v>57</v>
      </c>
      <c r="C69" s="5" t="s">
        <v>10</v>
      </c>
      <c r="D69" s="6" t="s">
        <v>11</v>
      </c>
      <c r="E69" s="8">
        <v>44016</v>
      </c>
      <c r="F69" s="8">
        <v>43647</v>
      </c>
      <c r="G69" s="8">
        <v>44012</v>
      </c>
      <c r="H69" s="140">
        <f>_xlfn.DAYS(G69,F69)/'Standards &amp; Assumptions'!$C$9</f>
        <v>52.142857142857146</v>
      </c>
      <c r="I69" s="19">
        <f t="shared" si="0"/>
        <v>24460.043511368607</v>
      </c>
      <c r="J69" s="139">
        <v>1772.76</v>
      </c>
      <c r="K69" s="20">
        <v>13.797718535711889</v>
      </c>
      <c r="L69" s="9" t="s">
        <v>3</v>
      </c>
      <c r="M69" s="9" t="s">
        <v>7</v>
      </c>
      <c r="N69" s="9" t="s">
        <v>8</v>
      </c>
      <c r="O69" s="6" t="s">
        <v>138</v>
      </c>
      <c r="P69" s="6" t="s">
        <v>138</v>
      </c>
      <c r="Q69" s="6" t="s">
        <v>34</v>
      </c>
      <c r="R69" s="18" t="s">
        <v>79</v>
      </c>
      <c r="S69" s="18" t="s">
        <v>58</v>
      </c>
      <c r="T69" s="6" t="s">
        <v>139</v>
      </c>
      <c r="U69" s="27">
        <f t="shared" si="1"/>
        <v>24460.043511368607</v>
      </c>
      <c r="V69" s="26" t="str">
        <f t="shared" si="2"/>
        <v>Dallas County, TX</v>
      </c>
    </row>
    <row r="70" spans="2:22" ht="15" thickBot="1" x14ac:dyDescent="0.35">
      <c r="B70" s="18">
        <v>58</v>
      </c>
      <c r="C70" s="5" t="s">
        <v>10</v>
      </c>
      <c r="D70" s="6" t="s">
        <v>11</v>
      </c>
      <c r="E70" s="8">
        <v>44021</v>
      </c>
      <c r="F70" s="8">
        <v>43647</v>
      </c>
      <c r="G70" s="8">
        <v>44012</v>
      </c>
      <c r="H70" s="140">
        <f>_xlfn.DAYS(G70,F70)/'Standards &amp; Assumptions'!$C$9</f>
        <v>52.142857142857146</v>
      </c>
      <c r="I70" s="19">
        <f t="shared" si="0"/>
        <v>24870.084796869432</v>
      </c>
      <c r="J70" s="139">
        <v>1772.76</v>
      </c>
      <c r="K70" s="20">
        <v>14.02901960607721</v>
      </c>
      <c r="L70" s="9" t="s">
        <v>3</v>
      </c>
      <c r="M70" s="9" t="s">
        <v>7</v>
      </c>
      <c r="N70" s="9" t="s">
        <v>8</v>
      </c>
      <c r="O70" s="6" t="s">
        <v>138</v>
      </c>
      <c r="P70" s="6" t="s">
        <v>138</v>
      </c>
      <c r="Q70" s="6" t="s">
        <v>34</v>
      </c>
      <c r="R70" s="18" t="s">
        <v>79</v>
      </c>
      <c r="S70" s="18" t="s">
        <v>58</v>
      </c>
      <c r="T70" s="6" t="s">
        <v>139</v>
      </c>
      <c r="U70" s="27">
        <f t="shared" si="1"/>
        <v>24870.084796869432</v>
      </c>
      <c r="V70" s="26" t="str">
        <f t="shared" si="2"/>
        <v>Dallas County, TX</v>
      </c>
    </row>
    <row r="71" spans="2:22" ht="15" thickBot="1" x14ac:dyDescent="0.35">
      <c r="B71" s="18">
        <v>59</v>
      </c>
      <c r="C71" s="5" t="s">
        <v>10</v>
      </c>
      <c r="D71" s="6" t="s">
        <v>11</v>
      </c>
      <c r="E71" s="8">
        <v>44030</v>
      </c>
      <c r="F71" s="8">
        <v>43647</v>
      </c>
      <c r="G71" s="8">
        <v>44012</v>
      </c>
      <c r="H71" s="140">
        <f>_xlfn.DAYS(G71,F71)/'Standards &amp; Assumptions'!$C$9</f>
        <v>52.142857142857146</v>
      </c>
      <c r="I71" s="19">
        <f t="shared" si="0"/>
        <v>24166.761427514939</v>
      </c>
      <c r="J71" s="139">
        <v>1720.6200000000001</v>
      </c>
      <c r="K71" s="20">
        <v>14.045379820945321</v>
      </c>
      <c r="L71" s="9" t="s">
        <v>3</v>
      </c>
      <c r="M71" s="9" t="s">
        <v>7</v>
      </c>
      <c r="N71" s="9" t="s">
        <v>8</v>
      </c>
      <c r="O71" s="6" t="s">
        <v>138</v>
      </c>
      <c r="P71" s="6" t="s">
        <v>138</v>
      </c>
      <c r="Q71" s="6" t="s">
        <v>34</v>
      </c>
      <c r="R71" s="18" t="s">
        <v>79</v>
      </c>
      <c r="S71" s="18" t="s">
        <v>58</v>
      </c>
      <c r="T71" s="6" t="s">
        <v>139</v>
      </c>
      <c r="U71" s="27">
        <f t="shared" si="1"/>
        <v>24166.761427514939</v>
      </c>
      <c r="V71" s="26" t="str">
        <f t="shared" si="2"/>
        <v>Dallas County, TX</v>
      </c>
    </row>
    <row r="72" spans="2:22" ht="15" thickBot="1" x14ac:dyDescent="0.35">
      <c r="B72" s="18">
        <v>60</v>
      </c>
      <c r="C72" s="5" t="s">
        <v>10</v>
      </c>
      <c r="D72" s="6" t="s">
        <v>11</v>
      </c>
      <c r="E72" s="8">
        <v>44020</v>
      </c>
      <c r="F72" s="8">
        <v>43647</v>
      </c>
      <c r="G72" s="8">
        <v>44012</v>
      </c>
      <c r="H72" s="140">
        <f>_xlfn.DAYS(G72,F72)/'Standards &amp; Assumptions'!$C$9</f>
        <v>52.142857142857146</v>
      </c>
      <c r="I72" s="19">
        <f t="shared" si="0"/>
        <v>23479.018032536227</v>
      </c>
      <c r="J72" s="139">
        <v>1668.48</v>
      </c>
      <c r="K72" s="20">
        <v>14.072100374314482</v>
      </c>
      <c r="L72" s="9" t="s">
        <v>3</v>
      </c>
      <c r="M72" s="9" t="s">
        <v>7</v>
      </c>
      <c r="N72" s="9" t="s">
        <v>8</v>
      </c>
      <c r="O72" s="6" t="s">
        <v>138</v>
      </c>
      <c r="P72" s="6" t="s">
        <v>138</v>
      </c>
      <c r="Q72" s="6" t="s">
        <v>34</v>
      </c>
      <c r="R72" s="18" t="s">
        <v>79</v>
      </c>
      <c r="S72" s="18" t="s">
        <v>58</v>
      </c>
      <c r="T72" s="6" t="s">
        <v>139</v>
      </c>
      <c r="U72" s="27">
        <f t="shared" si="1"/>
        <v>23479.018032536227</v>
      </c>
      <c r="V72" s="26" t="str">
        <f t="shared" si="2"/>
        <v>Dallas County, TX</v>
      </c>
    </row>
    <row r="73" spans="2:22" ht="15" thickBot="1" x14ac:dyDescent="0.35">
      <c r="B73" s="18">
        <v>61</v>
      </c>
      <c r="C73" s="5" t="s">
        <v>10</v>
      </c>
      <c r="D73" s="6" t="s">
        <v>11</v>
      </c>
      <c r="E73" s="8">
        <v>44033</v>
      </c>
      <c r="F73" s="8">
        <v>43647</v>
      </c>
      <c r="G73" s="8">
        <v>44012</v>
      </c>
      <c r="H73" s="140">
        <f>_xlfn.DAYS(G73,F73)/'Standards &amp; Assumptions'!$C$9</f>
        <v>52.142857142857146</v>
      </c>
      <c r="I73" s="19">
        <f t="shared" si="0"/>
        <v>23495.07244887331</v>
      </c>
      <c r="J73" s="139">
        <v>1668.48</v>
      </c>
      <c r="K73" s="20">
        <v>14.081722555183946</v>
      </c>
      <c r="L73" s="9" t="s">
        <v>3</v>
      </c>
      <c r="M73" s="9" t="s">
        <v>7</v>
      </c>
      <c r="N73" s="9" t="s">
        <v>8</v>
      </c>
      <c r="O73" s="6" t="s">
        <v>138</v>
      </c>
      <c r="P73" s="6" t="s">
        <v>138</v>
      </c>
      <c r="Q73" s="6" t="s">
        <v>34</v>
      </c>
      <c r="R73" s="18" t="s">
        <v>79</v>
      </c>
      <c r="S73" s="18" t="s">
        <v>58</v>
      </c>
      <c r="T73" s="6" t="s">
        <v>139</v>
      </c>
      <c r="U73" s="27">
        <f t="shared" si="1"/>
        <v>23495.07244887331</v>
      </c>
      <c r="V73" s="26" t="str">
        <f t="shared" si="2"/>
        <v>Dallas County, TX</v>
      </c>
    </row>
    <row r="74" spans="2:22" ht="15" thickBot="1" x14ac:dyDescent="0.35">
      <c r="B74" s="18">
        <v>62</v>
      </c>
      <c r="C74" s="5" t="s">
        <v>9</v>
      </c>
      <c r="D74" s="6" t="s">
        <v>11</v>
      </c>
      <c r="E74" s="7">
        <v>43831</v>
      </c>
      <c r="F74" s="8">
        <v>43647</v>
      </c>
      <c r="G74" s="8">
        <v>44012</v>
      </c>
      <c r="H74" s="140">
        <f>_xlfn.DAYS(G74,F74)/'Standards &amp; Assumptions'!$C$9</f>
        <v>52.142857142857146</v>
      </c>
      <c r="I74" s="19">
        <f t="shared" si="0"/>
        <v>29399.239300712474</v>
      </c>
      <c r="J74" s="139">
        <v>2085.6</v>
      </c>
      <c r="K74" s="20">
        <v>14.096298092017873</v>
      </c>
      <c r="L74" s="9" t="s">
        <v>3</v>
      </c>
      <c r="M74" s="6" t="s">
        <v>7</v>
      </c>
      <c r="N74" s="9" t="s">
        <v>8</v>
      </c>
      <c r="O74" s="6" t="s">
        <v>138</v>
      </c>
      <c r="P74" s="6" t="s">
        <v>138</v>
      </c>
      <c r="Q74" s="6" t="s">
        <v>34</v>
      </c>
      <c r="R74" s="18" t="s">
        <v>79</v>
      </c>
      <c r="S74" s="18" t="s">
        <v>58</v>
      </c>
      <c r="T74" s="6" t="s">
        <v>139</v>
      </c>
      <c r="U74" s="27">
        <f t="shared" si="1"/>
        <v>29399.239300712474</v>
      </c>
      <c r="V74" s="26" t="str">
        <f t="shared" si="2"/>
        <v>Dallas County, TX</v>
      </c>
    </row>
    <row r="75" spans="2:22" ht="15" thickBot="1" x14ac:dyDescent="0.35">
      <c r="B75" s="18">
        <v>63</v>
      </c>
      <c r="C75" s="5" t="s">
        <v>9</v>
      </c>
      <c r="D75" s="6" t="s">
        <v>11</v>
      </c>
      <c r="E75" s="7">
        <v>41640</v>
      </c>
      <c r="F75" s="8">
        <v>43647</v>
      </c>
      <c r="G75" s="8">
        <v>44012</v>
      </c>
      <c r="H75" s="140">
        <f>_xlfn.DAYS(G75,F75)/'Standards &amp; Assumptions'!$C$9</f>
        <v>52.142857142857146</v>
      </c>
      <c r="I75" s="19">
        <f t="shared" si="0"/>
        <v>29519.663614128578</v>
      </c>
      <c r="J75" s="139">
        <v>2085.6</v>
      </c>
      <c r="K75" s="20">
        <v>14.154038940414548</v>
      </c>
      <c r="L75" s="9" t="s">
        <v>3</v>
      </c>
      <c r="M75" s="6" t="s">
        <v>7</v>
      </c>
      <c r="N75" s="9" t="s">
        <v>8</v>
      </c>
      <c r="O75" s="6" t="s">
        <v>138</v>
      </c>
      <c r="P75" s="6" t="s">
        <v>138</v>
      </c>
      <c r="Q75" s="6" t="s">
        <v>34</v>
      </c>
      <c r="R75" s="18" t="s">
        <v>79</v>
      </c>
      <c r="S75" s="18" t="s">
        <v>58</v>
      </c>
      <c r="T75" s="6" t="s">
        <v>139</v>
      </c>
      <c r="U75" s="27">
        <f t="shared" si="1"/>
        <v>29519.663614128578</v>
      </c>
      <c r="V75" s="26" t="str">
        <f t="shared" si="2"/>
        <v>Dallas County, TX</v>
      </c>
    </row>
    <row r="76" spans="2:22" ht="15" thickBot="1" x14ac:dyDescent="0.35">
      <c r="B76" s="18">
        <v>64</v>
      </c>
      <c r="C76" s="5" t="s">
        <v>10</v>
      </c>
      <c r="D76" s="6" t="s">
        <v>11</v>
      </c>
      <c r="E76" s="8">
        <v>44028</v>
      </c>
      <c r="F76" s="8">
        <v>43647</v>
      </c>
      <c r="G76" s="8">
        <v>44012</v>
      </c>
      <c r="H76" s="140">
        <f>_xlfn.DAYS(G76,F76)/'Standards &amp; Assumptions'!$C$9</f>
        <v>52.142857142857146</v>
      </c>
      <c r="I76" s="19">
        <f t="shared" si="0"/>
        <v>29542.624609281709</v>
      </c>
      <c r="J76" s="139">
        <v>2085.6</v>
      </c>
      <c r="K76" s="20">
        <v>14.165048239970133</v>
      </c>
      <c r="L76" s="9" t="s">
        <v>3</v>
      </c>
      <c r="M76" s="9" t="s">
        <v>7</v>
      </c>
      <c r="N76" s="9" t="s">
        <v>8</v>
      </c>
      <c r="O76" s="6" t="s">
        <v>138</v>
      </c>
      <c r="P76" s="6" t="s">
        <v>138</v>
      </c>
      <c r="Q76" s="6" t="s">
        <v>34</v>
      </c>
      <c r="R76" s="18" t="s">
        <v>79</v>
      </c>
      <c r="S76" s="18" t="s">
        <v>58</v>
      </c>
      <c r="T76" s="6" t="s">
        <v>139</v>
      </c>
      <c r="U76" s="27">
        <f t="shared" si="1"/>
        <v>29542.624609281709</v>
      </c>
      <c r="V76" s="26" t="str">
        <f t="shared" si="2"/>
        <v>Dallas County, TX</v>
      </c>
    </row>
    <row r="77" spans="2:22" ht="15" thickBot="1" x14ac:dyDescent="0.35">
      <c r="B77" s="18">
        <v>65</v>
      </c>
      <c r="C77" s="5" t="s">
        <v>10</v>
      </c>
      <c r="D77" s="6" t="s">
        <v>11</v>
      </c>
      <c r="E77" s="8">
        <v>44034</v>
      </c>
      <c r="F77" s="8">
        <v>43647</v>
      </c>
      <c r="G77" s="8">
        <v>44012</v>
      </c>
      <c r="H77" s="140">
        <f>_xlfn.DAYS(G77,F77)/'Standards &amp; Assumptions'!$C$9</f>
        <v>52.142857142857146</v>
      </c>
      <c r="I77" s="19">
        <f t="shared" ref="I77:I140" si="3">J77*K77</f>
        <v>29543.049012817584</v>
      </c>
      <c r="J77" s="139">
        <v>2085.6</v>
      </c>
      <c r="K77" s="20">
        <v>14.165251732267734</v>
      </c>
      <c r="L77" s="9" t="s">
        <v>3</v>
      </c>
      <c r="M77" s="9" t="s">
        <v>7</v>
      </c>
      <c r="N77" s="9" t="s">
        <v>8</v>
      </c>
      <c r="O77" s="6" t="s">
        <v>138</v>
      </c>
      <c r="P77" s="6" t="s">
        <v>138</v>
      </c>
      <c r="Q77" s="6" t="s">
        <v>34</v>
      </c>
      <c r="R77" s="18" t="s">
        <v>79</v>
      </c>
      <c r="S77" s="18" t="s">
        <v>58</v>
      </c>
      <c r="T77" s="6" t="s">
        <v>139</v>
      </c>
      <c r="U77" s="27">
        <f t="shared" ref="U77:U140" si="4">J77*K77</f>
        <v>29543.049012817584</v>
      </c>
      <c r="V77" s="26" t="str">
        <f t="shared" ref="V77:V140" si="5">_xlfn.CONCAT(P77,S77,Q77,R77,S77,T77)</f>
        <v>Dallas County, TX</v>
      </c>
    </row>
    <row r="78" spans="2:22" ht="15" thickBot="1" x14ac:dyDescent="0.35">
      <c r="B78" s="18">
        <v>66</v>
      </c>
      <c r="C78" s="5" t="s">
        <v>10</v>
      </c>
      <c r="D78" s="6" t="s">
        <v>11</v>
      </c>
      <c r="E78" s="8">
        <v>44018</v>
      </c>
      <c r="F78" s="8">
        <v>43647</v>
      </c>
      <c r="G78" s="8">
        <v>44012</v>
      </c>
      <c r="H78" s="140">
        <f>_xlfn.DAYS(G78,F78)/'Standards &amp; Assumptions'!$C$9</f>
        <v>52.142857142857146</v>
      </c>
      <c r="I78" s="19">
        <f t="shared" si="3"/>
        <v>29572.732229582067</v>
      </c>
      <c r="J78" s="139">
        <v>2085.6</v>
      </c>
      <c r="K78" s="20">
        <v>14.179484191399151</v>
      </c>
      <c r="L78" s="9" t="s">
        <v>3</v>
      </c>
      <c r="M78" s="9" t="s">
        <v>7</v>
      </c>
      <c r="N78" s="9" t="s">
        <v>8</v>
      </c>
      <c r="O78" s="6" t="s">
        <v>138</v>
      </c>
      <c r="P78" s="6" t="s">
        <v>138</v>
      </c>
      <c r="Q78" s="6" t="s">
        <v>34</v>
      </c>
      <c r="R78" s="18" t="s">
        <v>79</v>
      </c>
      <c r="S78" s="18" t="s">
        <v>58</v>
      </c>
      <c r="T78" s="6" t="s">
        <v>139</v>
      </c>
      <c r="U78" s="27">
        <f t="shared" si="4"/>
        <v>29572.732229582067</v>
      </c>
      <c r="V78" s="26" t="str">
        <f t="shared" si="5"/>
        <v>Dallas County, TX</v>
      </c>
    </row>
    <row r="79" spans="2:22" ht="15" thickBot="1" x14ac:dyDescent="0.35">
      <c r="B79" s="18">
        <v>67</v>
      </c>
      <c r="C79" s="5" t="s">
        <v>10</v>
      </c>
      <c r="D79" s="6" t="s">
        <v>11</v>
      </c>
      <c r="E79" s="8">
        <v>44024</v>
      </c>
      <c r="F79" s="8">
        <v>43647</v>
      </c>
      <c r="G79" s="8">
        <v>44012</v>
      </c>
      <c r="H79" s="140">
        <f>_xlfn.DAYS(G79,F79)/'Standards &amp; Assumptions'!$C$9</f>
        <v>52.142857142857146</v>
      </c>
      <c r="I79" s="19">
        <f t="shared" si="3"/>
        <v>29575.186787868133</v>
      </c>
      <c r="J79" s="139">
        <v>2085.6</v>
      </c>
      <c r="K79" s="20">
        <v>14.180661098901099</v>
      </c>
      <c r="L79" s="9" t="s">
        <v>3</v>
      </c>
      <c r="M79" s="9" t="s">
        <v>7</v>
      </c>
      <c r="N79" s="9" t="s">
        <v>8</v>
      </c>
      <c r="O79" s="6" t="s">
        <v>138</v>
      </c>
      <c r="P79" s="6" t="s">
        <v>138</v>
      </c>
      <c r="Q79" s="6" t="s">
        <v>34</v>
      </c>
      <c r="R79" s="18" t="s">
        <v>79</v>
      </c>
      <c r="S79" s="18" t="s">
        <v>58</v>
      </c>
      <c r="T79" s="6" t="s">
        <v>139</v>
      </c>
      <c r="U79" s="27">
        <f t="shared" si="4"/>
        <v>29575.186787868133</v>
      </c>
      <c r="V79" s="26" t="str">
        <f t="shared" si="5"/>
        <v>Dallas County, TX</v>
      </c>
    </row>
    <row r="80" spans="2:22" ht="15" thickBot="1" x14ac:dyDescent="0.35">
      <c r="B80" s="18">
        <v>68</v>
      </c>
      <c r="C80" s="5" t="s">
        <v>10</v>
      </c>
      <c r="D80" s="6" t="s">
        <v>11</v>
      </c>
      <c r="E80" s="8">
        <v>44025</v>
      </c>
      <c r="F80" s="8">
        <v>43647</v>
      </c>
      <c r="G80" s="8">
        <v>44012</v>
      </c>
      <c r="H80" s="140">
        <f>_xlfn.DAYS(G80,F80)/'Standards &amp; Assumptions'!$C$9</f>
        <v>52.142857142857146</v>
      </c>
      <c r="I80" s="19">
        <f t="shared" si="3"/>
        <v>29603.575498002025</v>
      </c>
      <c r="J80" s="139">
        <v>2085.6</v>
      </c>
      <c r="K80" s="20">
        <v>14.19427287015824</v>
      </c>
      <c r="L80" s="9" t="s">
        <v>3</v>
      </c>
      <c r="M80" s="9" t="s">
        <v>7</v>
      </c>
      <c r="N80" s="9" t="s">
        <v>8</v>
      </c>
      <c r="O80" s="6" t="s">
        <v>138</v>
      </c>
      <c r="P80" s="6" t="s">
        <v>138</v>
      </c>
      <c r="Q80" s="6" t="s">
        <v>34</v>
      </c>
      <c r="R80" s="18" t="s">
        <v>79</v>
      </c>
      <c r="S80" s="18" t="s">
        <v>58</v>
      </c>
      <c r="T80" s="6" t="s">
        <v>139</v>
      </c>
      <c r="U80" s="27">
        <f t="shared" si="4"/>
        <v>29603.575498002025</v>
      </c>
      <c r="V80" s="26" t="str">
        <f t="shared" si="5"/>
        <v>Dallas County, TX</v>
      </c>
    </row>
    <row r="81" spans="2:22" ht="15" thickBot="1" x14ac:dyDescent="0.35">
      <c r="B81" s="18">
        <v>69</v>
      </c>
      <c r="C81" s="5" t="s">
        <v>10</v>
      </c>
      <c r="D81" s="6" t="s">
        <v>11</v>
      </c>
      <c r="E81" s="8">
        <v>44026</v>
      </c>
      <c r="F81" s="8">
        <v>43647</v>
      </c>
      <c r="G81" s="8">
        <v>44012</v>
      </c>
      <c r="H81" s="140">
        <f>_xlfn.DAYS(G81,F81)/'Standards &amp; Assumptions'!$C$9</f>
        <v>52.142857142857146</v>
      </c>
      <c r="I81" s="19">
        <f t="shared" si="3"/>
        <v>29625.614579076864</v>
      </c>
      <c r="J81" s="139">
        <v>2085.6</v>
      </c>
      <c r="K81" s="20">
        <v>14.204840131893395</v>
      </c>
      <c r="L81" s="9" t="s">
        <v>3</v>
      </c>
      <c r="M81" s="9" t="s">
        <v>7</v>
      </c>
      <c r="N81" s="9" t="s">
        <v>8</v>
      </c>
      <c r="O81" s="6" t="s">
        <v>138</v>
      </c>
      <c r="P81" s="6" t="s">
        <v>138</v>
      </c>
      <c r="Q81" s="6" t="s">
        <v>34</v>
      </c>
      <c r="R81" s="18" t="s">
        <v>79</v>
      </c>
      <c r="S81" s="18" t="s">
        <v>58</v>
      </c>
      <c r="T81" s="6" t="s">
        <v>139</v>
      </c>
      <c r="U81" s="27">
        <f t="shared" si="4"/>
        <v>29625.614579076864</v>
      </c>
      <c r="V81" s="26" t="str">
        <f t="shared" si="5"/>
        <v>Dallas County, TX</v>
      </c>
    </row>
    <row r="82" spans="2:22" ht="15" thickBot="1" x14ac:dyDescent="0.35">
      <c r="B82" s="18">
        <v>70</v>
      </c>
      <c r="C82" s="5" t="s">
        <v>10</v>
      </c>
      <c r="D82" s="6" t="s">
        <v>11</v>
      </c>
      <c r="E82" s="8">
        <v>44027</v>
      </c>
      <c r="F82" s="8">
        <v>43647</v>
      </c>
      <c r="G82" s="8">
        <v>44012</v>
      </c>
      <c r="H82" s="140">
        <f>_xlfn.DAYS(G82,F82)/'Standards &amp; Assumptions'!$C$9</f>
        <v>52.142857142857146</v>
      </c>
      <c r="I82" s="19">
        <f t="shared" si="3"/>
        <v>22288.029395078858</v>
      </c>
      <c r="J82" s="139">
        <v>1564.2</v>
      </c>
      <c r="K82" s="20">
        <v>14.248836079196304</v>
      </c>
      <c r="L82" s="9" t="s">
        <v>3</v>
      </c>
      <c r="M82" s="9" t="s">
        <v>7</v>
      </c>
      <c r="N82" s="9" t="s">
        <v>8</v>
      </c>
      <c r="O82" s="6" t="s">
        <v>138</v>
      </c>
      <c r="P82" s="6" t="s">
        <v>138</v>
      </c>
      <c r="Q82" s="6" t="s">
        <v>34</v>
      </c>
      <c r="R82" s="18" t="s">
        <v>79</v>
      </c>
      <c r="S82" s="18" t="s">
        <v>58</v>
      </c>
      <c r="T82" s="6" t="s">
        <v>139</v>
      </c>
      <c r="U82" s="27">
        <f t="shared" si="4"/>
        <v>22288.029395078858</v>
      </c>
      <c r="V82" s="26" t="str">
        <f t="shared" si="5"/>
        <v>Dallas County, TX</v>
      </c>
    </row>
    <row r="83" spans="2:22" ht="15" thickBot="1" x14ac:dyDescent="0.35">
      <c r="B83" s="18">
        <v>71</v>
      </c>
      <c r="C83" s="5" t="s">
        <v>10</v>
      </c>
      <c r="D83" s="6" t="s">
        <v>11</v>
      </c>
      <c r="E83" s="7">
        <v>42005</v>
      </c>
      <c r="F83" s="8">
        <v>43647</v>
      </c>
      <c r="G83" s="8">
        <v>44012</v>
      </c>
      <c r="H83" s="140">
        <f>_xlfn.DAYS(G83,F83)/'Standards &amp; Assumptions'!$C$9</f>
        <v>52.142857142857146</v>
      </c>
      <c r="I83" s="19">
        <f t="shared" si="3"/>
        <v>29718.393598830335</v>
      </c>
      <c r="J83" s="139">
        <v>2085.6</v>
      </c>
      <c r="K83" s="20">
        <v>14.249325661119263</v>
      </c>
      <c r="L83" s="9" t="s">
        <v>3</v>
      </c>
      <c r="M83" s="6" t="s">
        <v>7</v>
      </c>
      <c r="N83" s="9" t="s">
        <v>8</v>
      </c>
      <c r="O83" s="6" t="s">
        <v>138</v>
      </c>
      <c r="P83" s="6" t="s">
        <v>138</v>
      </c>
      <c r="Q83" s="6" t="s">
        <v>34</v>
      </c>
      <c r="R83" s="18" t="s">
        <v>79</v>
      </c>
      <c r="S83" s="18" t="s">
        <v>58</v>
      </c>
      <c r="T83" s="6" t="s">
        <v>139</v>
      </c>
      <c r="U83" s="27">
        <f t="shared" si="4"/>
        <v>29718.393598830335</v>
      </c>
      <c r="V83" s="26" t="str">
        <f t="shared" si="5"/>
        <v>Dallas County, TX</v>
      </c>
    </row>
    <row r="84" spans="2:22" ht="15" thickBot="1" x14ac:dyDescent="0.35">
      <c r="B84" s="18">
        <v>72</v>
      </c>
      <c r="C84" s="5" t="s">
        <v>10</v>
      </c>
      <c r="D84" s="6" t="s">
        <v>11</v>
      </c>
      <c r="E84" s="7">
        <v>43101</v>
      </c>
      <c r="F84" s="8">
        <v>43647</v>
      </c>
      <c r="G84" s="8">
        <v>44012</v>
      </c>
      <c r="H84" s="140">
        <f>_xlfn.DAYS(G84,F84)/'Standards &amp; Assumptions'!$C$9</f>
        <v>52.142857142857146</v>
      </c>
      <c r="I84" s="19">
        <f t="shared" si="3"/>
        <v>29766.272819996142</v>
      </c>
      <c r="J84" s="139">
        <v>2085.6</v>
      </c>
      <c r="K84" s="20">
        <v>14.272282710009659</v>
      </c>
      <c r="L84" s="9" t="s">
        <v>3</v>
      </c>
      <c r="M84" s="6" t="s">
        <v>7</v>
      </c>
      <c r="N84" s="9" t="s">
        <v>8</v>
      </c>
      <c r="O84" s="6" t="s">
        <v>138</v>
      </c>
      <c r="P84" s="6" t="s">
        <v>138</v>
      </c>
      <c r="Q84" s="6" t="s">
        <v>34</v>
      </c>
      <c r="R84" s="18" t="s">
        <v>79</v>
      </c>
      <c r="S84" s="18" t="s">
        <v>58</v>
      </c>
      <c r="T84" s="6" t="s">
        <v>139</v>
      </c>
      <c r="U84" s="27">
        <f t="shared" si="4"/>
        <v>29766.272819996142</v>
      </c>
      <c r="V84" s="26" t="str">
        <f t="shared" si="5"/>
        <v>Dallas County, TX</v>
      </c>
    </row>
    <row r="85" spans="2:22" ht="15" thickBot="1" x14ac:dyDescent="0.35">
      <c r="B85" s="18">
        <v>73</v>
      </c>
      <c r="C85" s="5" t="s">
        <v>10</v>
      </c>
      <c r="D85" s="6" t="s">
        <v>11</v>
      </c>
      <c r="E85" s="7">
        <v>42005</v>
      </c>
      <c r="F85" s="8">
        <v>43647</v>
      </c>
      <c r="G85" s="8">
        <v>44012</v>
      </c>
      <c r="H85" s="140">
        <f>_xlfn.DAYS(G85,F85)/'Standards &amp; Assumptions'!$C$9</f>
        <v>52.142857142857146</v>
      </c>
      <c r="I85" s="19">
        <f t="shared" si="3"/>
        <v>29835.024080976826</v>
      </c>
      <c r="J85" s="139">
        <v>2085.6</v>
      </c>
      <c r="K85" s="20">
        <v>14.305247449643664</v>
      </c>
      <c r="L85" s="9" t="s">
        <v>3</v>
      </c>
      <c r="M85" s="6" t="s">
        <v>7</v>
      </c>
      <c r="N85" s="9" t="s">
        <v>8</v>
      </c>
      <c r="O85" s="6" t="s">
        <v>138</v>
      </c>
      <c r="P85" s="6" t="s">
        <v>138</v>
      </c>
      <c r="Q85" s="6" t="s">
        <v>34</v>
      </c>
      <c r="R85" s="18" t="s">
        <v>79</v>
      </c>
      <c r="S85" s="18" t="s">
        <v>58</v>
      </c>
      <c r="T85" s="6" t="s">
        <v>139</v>
      </c>
      <c r="U85" s="27">
        <f t="shared" si="4"/>
        <v>29835.024080976826</v>
      </c>
      <c r="V85" s="26" t="str">
        <f t="shared" si="5"/>
        <v>Dallas County, TX</v>
      </c>
    </row>
    <row r="86" spans="2:22" ht="15" thickBot="1" x14ac:dyDescent="0.35">
      <c r="B86" s="18">
        <v>74</v>
      </c>
      <c r="C86" s="5" t="s">
        <v>10</v>
      </c>
      <c r="D86" s="6" t="s">
        <v>11</v>
      </c>
      <c r="E86" s="7">
        <v>43101</v>
      </c>
      <c r="F86" s="8">
        <v>43647</v>
      </c>
      <c r="G86" s="8">
        <v>44012</v>
      </c>
      <c r="H86" s="140">
        <f>_xlfn.DAYS(G86,F86)/'Standards &amp; Assumptions'!$C$9</f>
        <v>52.142857142857146</v>
      </c>
      <c r="I86" s="19">
        <f t="shared" si="3"/>
        <v>29964.975505247789</v>
      </c>
      <c r="J86" s="139">
        <v>2085.6</v>
      </c>
      <c r="K86" s="20">
        <v>14.367556341219693</v>
      </c>
      <c r="L86" s="9" t="s">
        <v>3</v>
      </c>
      <c r="M86" s="6" t="s">
        <v>7</v>
      </c>
      <c r="N86" s="9" t="s">
        <v>8</v>
      </c>
      <c r="O86" s="6" t="s">
        <v>138</v>
      </c>
      <c r="P86" s="6" t="s">
        <v>138</v>
      </c>
      <c r="Q86" s="6" t="s">
        <v>34</v>
      </c>
      <c r="R86" s="18" t="s">
        <v>79</v>
      </c>
      <c r="S86" s="18" t="s">
        <v>58</v>
      </c>
      <c r="T86" s="6" t="s">
        <v>139</v>
      </c>
      <c r="U86" s="27">
        <f t="shared" si="4"/>
        <v>29964.975505247789</v>
      </c>
      <c r="V86" s="26" t="str">
        <f t="shared" si="5"/>
        <v>Dallas County, TX</v>
      </c>
    </row>
    <row r="87" spans="2:22" ht="15" thickBot="1" x14ac:dyDescent="0.35">
      <c r="B87" s="18">
        <v>75</v>
      </c>
      <c r="C87" s="5" t="s">
        <v>10</v>
      </c>
      <c r="D87" s="6" t="s">
        <v>11</v>
      </c>
      <c r="E87" s="7">
        <v>42005</v>
      </c>
      <c r="F87" s="8">
        <v>43647</v>
      </c>
      <c r="G87" s="8">
        <v>44012</v>
      </c>
      <c r="H87" s="140">
        <f>_xlfn.DAYS(G87,F87)/'Standards &amp; Assumptions'!$C$9</f>
        <v>52.142857142857146</v>
      </c>
      <c r="I87" s="19">
        <f t="shared" si="3"/>
        <v>29971.642696974304</v>
      </c>
      <c r="J87" s="139">
        <v>2085.6</v>
      </c>
      <c r="K87" s="20">
        <v>14.370753115158374</v>
      </c>
      <c r="L87" s="9" t="s">
        <v>3</v>
      </c>
      <c r="M87" s="6" t="s">
        <v>7</v>
      </c>
      <c r="N87" s="9" t="s">
        <v>8</v>
      </c>
      <c r="O87" s="6" t="s">
        <v>138</v>
      </c>
      <c r="P87" s="6" t="s">
        <v>138</v>
      </c>
      <c r="Q87" s="6" t="s">
        <v>34</v>
      </c>
      <c r="R87" s="18" t="s">
        <v>79</v>
      </c>
      <c r="S87" s="18" t="s">
        <v>58</v>
      </c>
      <c r="T87" s="6" t="s">
        <v>139</v>
      </c>
      <c r="U87" s="27">
        <f t="shared" si="4"/>
        <v>29971.642696974304</v>
      </c>
      <c r="V87" s="26" t="str">
        <f t="shared" si="5"/>
        <v>Dallas County, TX</v>
      </c>
    </row>
    <row r="88" spans="2:22" ht="15" thickBot="1" x14ac:dyDescent="0.35">
      <c r="B88" s="18">
        <v>76</v>
      </c>
      <c r="C88" s="5" t="s">
        <v>10</v>
      </c>
      <c r="D88" s="6" t="s">
        <v>11</v>
      </c>
      <c r="E88" s="7">
        <v>43101</v>
      </c>
      <c r="F88" s="8">
        <v>43647</v>
      </c>
      <c r="G88" s="8">
        <v>44012</v>
      </c>
      <c r="H88" s="140">
        <f>_xlfn.DAYS(G88,F88)/'Standards &amp; Assumptions'!$C$9</f>
        <v>52.142857142857146</v>
      </c>
      <c r="I88" s="19">
        <f t="shared" si="3"/>
        <v>29987.20215099644</v>
      </c>
      <c r="J88" s="139">
        <v>2085.6</v>
      </c>
      <c r="K88" s="20">
        <v>14.378213536150959</v>
      </c>
      <c r="L88" s="9" t="s">
        <v>3</v>
      </c>
      <c r="M88" s="6" t="s">
        <v>7</v>
      </c>
      <c r="N88" s="9" t="s">
        <v>8</v>
      </c>
      <c r="O88" s="6" t="s">
        <v>138</v>
      </c>
      <c r="P88" s="6" t="s">
        <v>138</v>
      </c>
      <c r="Q88" s="6" t="s">
        <v>34</v>
      </c>
      <c r="R88" s="18" t="s">
        <v>79</v>
      </c>
      <c r="S88" s="18" t="s">
        <v>58</v>
      </c>
      <c r="T88" s="6" t="s">
        <v>139</v>
      </c>
      <c r="U88" s="27">
        <f t="shared" si="4"/>
        <v>29987.20215099644</v>
      </c>
      <c r="V88" s="26" t="str">
        <f t="shared" si="5"/>
        <v>Dallas County, TX</v>
      </c>
    </row>
    <row r="89" spans="2:22" ht="15" thickBot="1" x14ac:dyDescent="0.35">
      <c r="B89" s="18">
        <v>77</v>
      </c>
      <c r="C89" s="5" t="s">
        <v>10</v>
      </c>
      <c r="D89" s="6" t="s">
        <v>11</v>
      </c>
      <c r="E89" s="7">
        <v>42005</v>
      </c>
      <c r="F89" s="8">
        <v>43647</v>
      </c>
      <c r="G89" s="8">
        <v>44012</v>
      </c>
      <c r="H89" s="140">
        <f>_xlfn.DAYS(G89,F89)/'Standards &amp; Assumptions'!$C$9</f>
        <v>52.142857142857146</v>
      </c>
      <c r="I89" s="19">
        <f t="shared" si="3"/>
        <v>30051.836977419265</v>
      </c>
      <c r="J89" s="139">
        <v>2085.6</v>
      </c>
      <c r="K89" s="20">
        <v>14.409204534627573</v>
      </c>
      <c r="L89" s="9" t="s">
        <v>3</v>
      </c>
      <c r="M89" s="6" t="s">
        <v>7</v>
      </c>
      <c r="N89" s="9" t="s">
        <v>8</v>
      </c>
      <c r="O89" s="6" t="s">
        <v>138</v>
      </c>
      <c r="P89" s="6" t="s">
        <v>138</v>
      </c>
      <c r="Q89" s="6" t="s">
        <v>34</v>
      </c>
      <c r="R89" s="18" t="s">
        <v>79</v>
      </c>
      <c r="S89" s="18" t="s">
        <v>58</v>
      </c>
      <c r="T89" s="6" t="s">
        <v>139</v>
      </c>
      <c r="U89" s="27">
        <f t="shared" si="4"/>
        <v>30051.836977419265</v>
      </c>
      <c r="V89" s="26" t="str">
        <f t="shared" si="5"/>
        <v>Dallas County, TX</v>
      </c>
    </row>
    <row r="90" spans="2:22" ht="15" thickBot="1" x14ac:dyDescent="0.35">
      <c r="B90" s="18">
        <v>78</v>
      </c>
      <c r="C90" s="5" t="s">
        <v>10</v>
      </c>
      <c r="D90" s="6" t="s">
        <v>11</v>
      </c>
      <c r="E90" s="8">
        <v>44013</v>
      </c>
      <c r="F90" s="8">
        <v>43647</v>
      </c>
      <c r="G90" s="8">
        <v>44012</v>
      </c>
      <c r="H90" s="140">
        <f>_xlfn.DAYS(G90,F90)/'Standards &amp; Assumptions'!$C$9</f>
        <v>52.142857142857146</v>
      </c>
      <c r="I90" s="19">
        <f t="shared" si="3"/>
        <v>27844.482369761081</v>
      </c>
      <c r="J90" s="139">
        <v>1929.18</v>
      </c>
      <c r="K90" s="20">
        <v>14.433325231321639</v>
      </c>
      <c r="L90" s="9" t="s">
        <v>3</v>
      </c>
      <c r="M90" s="9" t="s">
        <v>7</v>
      </c>
      <c r="N90" s="9" t="s">
        <v>8</v>
      </c>
      <c r="O90" s="6" t="s">
        <v>138</v>
      </c>
      <c r="P90" s="6" t="s">
        <v>138</v>
      </c>
      <c r="Q90" s="6" t="s">
        <v>34</v>
      </c>
      <c r="R90" s="18" t="s">
        <v>79</v>
      </c>
      <c r="S90" s="18" t="s">
        <v>58</v>
      </c>
      <c r="T90" s="6" t="s">
        <v>139</v>
      </c>
      <c r="U90" s="27">
        <f t="shared" si="4"/>
        <v>27844.482369761081</v>
      </c>
      <c r="V90" s="26" t="str">
        <f t="shared" si="5"/>
        <v>Dallas County, TX</v>
      </c>
    </row>
    <row r="91" spans="2:22" ht="15" thickBot="1" x14ac:dyDescent="0.35">
      <c r="B91" s="18">
        <v>79</v>
      </c>
      <c r="C91" s="5" t="s">
        <v>10</v>
      </c>
      <c r="D91" s="6" t="s">
        <v>11</v>
      </c>
      <c r="E91" s="8">
        <v>44013</v>
      </c>
      <c r="F91" s="8">
        <v>43647</v>
      </c>
      <c r="G91" s="8">
        <v>44012</v>
      </c>
      <c r="H91" s="140">
        <f>_xlfn.DAYS(G91,F91)/'Standards &amp; Assumptions'!$C$9</f>
        <v>52.142857142857146</v>
      </c>
      <c r="I91" s="19">
        <f t="shared" si="3"/>
        <v>27877.611755540587</v>
      </c>
      <c r="J91" s="139">
        <v>1929.18</v>
      </c>
      <c r="K91" s="20">
        <v>14.450498012388987</v>
      </c>
      <c r="L91" s="9" t="s">
        <v>3</v>
      </c>
      <c r="M91" s="9" t="s">
        <v>7</v>
      </c>
      <c r="N91" s="9" t="s">
        <v>8</v>
      </c>
      <c r="O91" s="6" t="s">
        <v>138</v>
      </c>
      <c r="P91" s="6" t="s">
        <v>138</v>
      </c>
      <c r="Q91" s="6" t="s">
        <v>34</v>
      </c>
      <c r="R91" s="18" t="s">
        <v>79</v>
      </c>
      <c r="S91" s="18" t="s">
        <v>58</v>
      </c>
      <c r="T91" s="6" t="s">
        <v>139</v>
      </c>
      <c r="U91" s="27">
        <f t="shared" si="4"/>
        <v>27877.611755540587</v>
      </c>
      <c r="V91" s="26" t="str">
        <f t="shared" si="5"/>
        <v>Dallas County, TX</v>
      </c>
    </row>
    <row r="92" spans="2:22" ht="15" thickBot="1" x14ac:dyDescent="0.35">
      <c r="B92" s="18">
        <v>80</v>
      </c>
      <c r="C92" s="5" t="s">
        <v>10</v>
      </c>
      <c r="D92" s="6" t="s">
        <v>11</v>
      </c>
      <c r="E92" s="8">
        <v>44013</v>
      </c>
      <c r="F92" s="8">
        <v>43647</v>
      </c>
      <c r="G92" s="8">
        <v>44012</v>
      </c>
      <c r="H92" s="140">
        <f>_xlfn.DAYS(G92,F92)/'Standards &amp; Assumptions'!$C$9</f>
        <v>52.142857142857146</v>
      </c>
      <c r="I92" s="19">
        <f t="shared" si="3"/>
        <v>27907.995289311944</v>
      </c>
      <c r="J92" s="139">
        <v>1929.18</v>
      </c>
      <c r="K92" s="20">
        <v>14.466247467479418</v>
      </c>
      <c r="L92" s="9" t="s">
        <v>3</v>
      </c>
      <c r="M92" s="9" t="s">
        <v>7</v>
      </c>
      <c r="N92" s="9" t="s">
        <v>8</v>
      </c>
      <c r="O92" s="6" t="s">
        <v>138</v>
      </c>
      <c r="P92" s="6" t="s">
        <v>138</v>
      </c>
      <c r="Q92" s="6" t="s">
        <v>34</v>
      </c>
      <c r="R92" s="18" t="s">
        <v>79</v>
      </c>
      <c r="S92" s="18" t="s">
        <v>58</v>
      </c>
      <c r="T92" s="6" t="s">
        <v>139</v>
      </c>
      <c r="U92" s="27">
        <f t="shared" si="4"/>
        <v>27907.995289311944</v>
      </c>
      <c r="V92" s="26" t="str">
        <f t="shared" si="5"/>
        <v>Dallas County, TX</v>
      </c>
    </row>
    <row r="93" spans="2:22" ht="15" thickBot="1" x14ac:dyDescent="0.35">
      <c r="B93" s="18">
        <v>81</v>
      </c>
      <c r="C93" s="5" t="s">
        <v>10</v>
      </c>
      <c r="D93" s="6" t="s">
        <v>11</v>
      </c>
      <c r="E93" s="8">
        <v>44013</v>
      </c>
      <c r="F93" s="8">
        <v>43647</v>
      </c>
      <c r="G93" s="8">
        <v>44012</v>
      </c>
      <c r="H93" s="140">
        <f>_xlfn.DAYS(G93,F93)/'Standards &amp; Assumptions'!$C$9</f>
        <v>52.142857142857146</v>
      </c>
      <c r="I93" s="19">
        <f t="shared" si="3"/>
        <v>27918.253853710747</v>
      </c>
      <c r="J93" s="139">
        <v>1929.18</v>
      </c>
      <c r="K93" s="20">
        <v>14.47156504510245</v>
      </c>
      <c r="L93" s="9" t="s">
        <v>3</v>
      </c>
      <c r="M93" s="9" t="s">
        <v>7</v>
      </c>
      <c r="N93" s="9" t="s">
        <v>8</v>
      </c>
      <c r="O93" s="6" t="s">
        <v>138</v>
      </c>
      <c r="P93" s="6" t="s">
        <v>138</v>
      </c>
      <c r="Q93" s="6" t="s">
        <v>34</v>
      </c>
      <c r="R93" s="18" t="s">
        <v>79</v>
      </c>
      <c r="S93" s="18" t="s">
        <v>58</v>
      </c>
      <c r="T93" s="6" t="s">
        <v>139</v>
      </c>
      <c r="U93" s="27">
        <f t="shared" si="4"/>
        <v>27918.253853710747</v>
      </c>
      <c r="V93" s="26" t="str">
        <f t="shared" si="5"/>
        <v>Dallas County, TX</v>
      </c>
    </row>
    <row r="94" spans="2:22" ht="15" thickBot="1" x14ac:dyDescent="0.35">
      <c r="B94" s="18">
        <v>82</v>
      </c>
      <c r="C94" s="10" t="s">
        <v>10</v>
      </c>
      <c r="D94" s="6" t="s">
        <v>11</v>
      </c>
      <c r="E94" s="8">
        <v>43983</v>
      </c>
      <c r="F94" s="8">
        <v>43647</v>
      </c>
      <c r="G94" s="8">
        <v>44012</v>
      </c>
      <c r="H94" s="140">
        <f>_xlfn.DAYS(G94,F94)/'Standards &amp; Assumptions'!$C$9</f>
        <v>52.142857142857146</v>
      </c>
      <c r="I94" s="19">
        <f t="shared" si="3"/>
        <v>30214.809594624898</v>
      </c>
      <c r="J94" s="139">
        <v>2085.6</v>
      </c>
      <c r="K94" s="20">
        <v>14.487346372566599</v>
      </c>
      <c r="L94" s="9" t="s">
        <v>3</v>
      </c>
      <c r="M94" s="6" t="s">
        <v>7</v>
      </c>
      <c r="N94" s="9" t="s">
        <v>8</v>
      </c>
      <c r="O94" s="6" t="s">
        <v>164</v>
      </c>
      <c r="P94" s="6" t="s">
        <v>165</v>
      </c>
      <c r="Q94" s="6" t="s">
        <v>34</v>
      </c>
      <c r="R94" s="18" t="s">
        <v>79</v>
      </c>
      <c r="S94" s="18" t="s">
        <v>58</v>
      </c>
      <c r="T94" s="6" t="s">
        <v>166</v>
      </c>
      <c r="U94" s="27">
        <f t="shared" si="4"/>
        <v>30214.809594624898</v>
      </c>
      <c r="V94" s="26" t="str">
        <f t="shared" si="5"/>
        <v>Comanche County, OK</v>
      </c>
    </row>
    <row r="95" spans="2:22" ht="15" thickBot="1" x14ac:dyDescent="0.35">
      <c r="B95" s="18">
        <v>83</v>
      </c>
      <c r="C95" s="10" t="s">
        <v>10</v>
      </c>
      <c r="D95" s="6" t="s">
        <v>11</v>
      </c>
      <c r="E95" s="8">
        <v>43983</v>
      </c>
      <c r="F95" s="8">
        <v>43647</v>
      </c>
      <c r="G95" s="8">
        <v>44012</v>
      </c>
      <c r="H95" s="140">
        <f>_xlfn.DAYS(G95,F95)/'Standards &amp; Assumptions'!$C$9</f>
        <v>52.142857142857146</v>
      </c>
      <c r="I95" s="19">
        <f t="shared" si="3"/>
        <v>30274.090205312332</v>
      </c>
      <c r="J95" s="139">
        <v>2085.6</v>
      </c>
      <c r="K95" s="20">
        <v>14.515770140636906</v>
      </c>
      <c r="L95" s="9" t="s">
        <v>3</v>
      </c>
      <c r="M95" s="6" t="s">
        <v>7</v>
      </c>
      <c r="N95" s="9" t="s">
        <v>8</v>
      </c>
      <c r="O95" s="6" t="s">
        <v>164</v>
      </c>
      <c r="P95" s="6" t="s">
        <v>165</v>
      </c>
      <c r="Q95" s="6" t="s">
        <v>34</v>
      </c>
      <c r="R95" s="18" t="s">
        <v>79</v>
      </c>
      <c r="S95" s="18" t="s">
        <v>58</v>
      </c>
      <c r="T95" s="6" t="s">
        <v>166</v>
      </c>
      <c r="U95" s="27">
        <f t="shared" si="4"/>
        <v>30274.090205312332</v>
      </c>
      <c r="V95" s="26" t="str">
        <f t="shared" si="5"/>
        <v>Comanche County, OK</v>
      </c>
    </row>
    <row r="96" spans="2:22" ht="15" thickBot="1" x14ac:dyDescent="0.35">
      <c r="B96" s="18">
        <v>84</v>
      </c>
      <c r="C96" s="10" t="s">
        <v>10</v>
      </c>
      <c r="D96" s="6" t="s">
        <v>11</v>
      </c>
      <c r="E96" s="8">
        <v>43983</v>
      </c>
      <c r="F96" s="8">
        <v>43647</v>
      </c>
      <c r="G96" s="8">
        <v>44012</v>
      </c>
      <c r="H96" s="140">
        <f>_xlfn.DAYS(G96,F96)/'Standards &amp; Assumptions'!$C$9</f>
        <v>52.142857142857146</v>
      </c>
      <c r="I96" s="19">
        <f t="shared" si="3"/>
        <v>30315.337861836571</v>
      </c>
      <c r="J96" s="139">
        <v>2085.6</v>
      </c>
      <c r="K96" s="20">
        <v>14.535547498003726</v>
      </c>
      <c r="L96" s="9" t="s">
        <v>3</v>
      </c>
      <c r="M96" s="6" t="s">
        <v>7</v>
      </c>
      <c r="N96" s="9" t="s">
        <v>8</v>
      </c>
      <c r="O96" s="6" t="s">
        <v>164</v>
      </c>
      <c r="P96" s="6" t="s">
        <v>165</v>
      </c>
      <c r="Q96" s="6" t="s">
        <v>34</v>
      </c>
      <c r="R96" s="18" t="s">
        <v>79</v>
      </c>
      <c r="S96" s="18" t="s">
        <v>58</v>
      </c>
      <c r="T96" s="6" t="s">
        <v>166</v>
      </c>
      <c r="U96" s="27">
        <f t="shared" si="4"/>
        <v>30315.337861836571</v>
      </c>
      <c r="V96" s="26" t="str">
        <f t="shared" si="5"/>
        <v>Comanche County, OK</v>
      </c>
    </row>
    <row r="97" spans="2:22" ht="15" thickBot="1" x14ac:dyDescent="0.35">
      <c r="B97" s="18">
        <v>85</v>
      </c>
      <c r="C97" s="10" t="s">
        <v>10</v>
      </c>
      <c r="D97" s="6" t="s">
        <v>11</v>
      </c>
      <c r="E97" s="8">
        <v>43983</v>
      </c>
      <c r="F97" s="8">
        <v>43647</v>
      </c>
      <c r="G97" s="8">
        <v>44012</v>
      </c>
      <c r="H97" s="140">
        <f>_xlfn.DAYS(G97,F97)/'Standards &amp; Assumptions'!$C$9</f>
        <v>52.142857142857146</v>
      </c>
      <c r="I97" s="19">
        <f t="shared" si="3"/>
        <v>30315.563035629544</v>
      </c>
      <c r="J97" s="139">
        <v>2085.6</v>
      </c>
      <c r="K97" s="20">
        <v>14.535655463957395</v>
      </c>
      <c r="L97" s="9" t="s">
        <v>3</v>
      </c>
      <c r="M97" s="6" t="s">
        <v>7</v>
      </c>
      <c r="N97" s="9" t="s">
        <v>8</v>
      </c>
      <c r="O97" s="6" t="s">
        <v>164</v>
      </c>
      <c r="P97" s="6" t="s">
        <v>165</v>
      </c>
      <c r="Q97" s="6" t="s">
        <v>34</v>
      </c>
      <c r="R97" s="18" t="s">
        <v>79</v>
      </c>
      <c r="S97" s="18" t="s">
        <v>58</v>
      </c>
      <c r="T97" s="6" t="s">
        <v>166</v>
      </c>
      <c r="U97" s="27">
        <f t="shared" si="4"/>
        <v>30315.563035629544</v>
      </c>
      <c r="V97" s="26" t="str">
        <f t="shared" si="5"/>
        <v>Comanche County, OK</v>
      </c>
    </row>
    <row r="98" spans="2:22" ht="15" thickBot="1" x14ac:dyDescent="0.35">
      <c r="B98" s="18">
        <v>86</v>
      </c>
      <c r="C98" s="10" t="s">
        <v>10</v>
      </c>
      <c r="D98" s="6" t="s">
        <v>11</v>
      </c>
      <c r="E98" s="8">
        <v>43983</v>
      </c>
      <c r="F98" s="8">
        <v>43647</v>
      </c>
      <c r="G98" s="8">
        <v>44012</v>
      </c>
      <c r="H98" s="140">
        <f>_xlfn.DAYS(G98,F98)/'Standards &amp; Assumptions'!$C$9</f>
        <v>52.142857142857146</v>
      </c>
      <c r="I98" s="19">
        <f t="shared" si="3"/>
        <v>28850.594458877629</v>
      </c>
      <c r="J98" s="139">
        <v>1981.32</v>
      </c>
      <c r="K98" s="20">
        <v>14.561299769283927</v>
      </c>
      <c r="L98" s="9" t="s">
        <v>3</v>
      </c>
      <c r="M98" s="6" t="s">
        <v>7</v>
      </c>
      <c r="N98" s="9" t="s">
        <v>8</v>
      </c>
      <c r="O98" s="6" t="s">
        <v>164</v>
      </c>
      <c r="P98" s="6" t="s">
        <v>165</v>
      </c>
      <c r="Q98" s="6" t="s">
        <v>34</v>
      </c>
      <c r="R98" s="18" t="s">
        <v>79</v>
      </c>
      <c r="S98" s="18" t="s">
        <v>58</v>
      </c>
      <c r="T98" s="6" t="s">
        <v>166</v>
      </c>
      <c r="U98" s="27">
        <f t="shared" si="4"/>
        <v>28850.594458877629</v>
      </c>
      <c r="V98" s="26" t="str">
        <f t="shared" si="5"/>
        <v>Comanche County, OK</v>
      </c>
    </row>
    <row r="99" spans="2:22" ht="15" thickBot="1" x14ac:dyDescent="0.35">
      <c r="B99" s="18">
        <v>87</v>
      </c>
      <c r="C99" s="10" t="s">
        <v>10</v>
      </c>
      <c r="D99" s="6" t="s">
        <v>11</v>
      </c>
      <c r="E99" s="8">
        <v>43983</v>
      </c>
      <c r="F99" s="8">
        <v>43647</v>
      </c>
      <c r="G99" s="8">
        <v>44012</v>
      </c>
      <c r="H99" s="140">
        <f>_xlfn.DAYS(G99,F99)/'Standards &amp; Assumptions'!$C$9</f>
        <v>52.142857142857146</v>
      </c>
      <c r="I99" s="19">
        <f t="shared" si="3"/>
        <v>28126.193006446982</v>
      </c>
      <c r="J99" s="139">
        <v>1929.18</v>
      </c>
      <c r="K99" s="20">
        <v>14.579351333958979</v>
      </c>
      <c r="L99" s="9" t="s">
        <v>3</v>
      </c>
      <c r="M99" s="6" t="s">
        <v>7</v>
      </c>
      <c r="N99" s="9" t="s">
        <v>8</v>
      </c>
      <c r="O99" s="6" t="s">
        <v>164</v>
      </c>
      <c r="P99" s="6" t="s">
        <v>165</v>
      </c>
      <c r="Q99" s="6" t="s">
        <v>34</v>
      </c>
      <c r="R99" s="18" t="s">
        <v>79</v>
      </c>
      <c r="S99" s="18" t="s">
        <v>58</v>
      </c>
      <c r="T99" s="6" t="s">
        <v>166</v>
      </c>
      <c r="U99" s="27">
        <f t="shared" si="4"/>
        <v>28126.193006446982</v>
      </c>
      <c r="V99" s="26" t="str">
        <f t="shared" si="5"/>
        <v>Comanche County, OK</v>
      </c>
    </row>
    <row r="100" spans="2:22" ht="15" thickBot="1" x14ac:dyDescent="0.35">
      <c r="B100" s="18">
        <v>88</v>
      </c>
      <c r="C100" s="10" t="s">
        <v>10</v>
      </c>
      <c r="D100" s="6" t="s">
        <v>11</v>
      </c>
      <c r="E100" s="8">
        <v>43983</v>
      </c>
      <c r="F100" s="8">
        <v>43647</v>
      </c>
      <c r="G100" s="8">
        <v>44012</v>
      </c>
      <c r="H100" s="140">
        <f>_xlfn.DAYS(G100,F100)/'Standards &amp; Assumptions'!$C$9</f>
        <v>52.142857142857146</v>
      </c>
      <c r="I100" s="19">
        <f t="shared" si="3"/>
        <v>27377.552159728057</v>
      </c>
      <c r="J100" s="139">
        <v>1877.04</v>
      </c>
      <c r="K100" s="20">
        <v>14.585492136410549</v>
      </c>
      <c r="L100" s="9" t="s">
        <v>3</v>
      </c>
      <c r="M100" s="6" t="s">
        <v>7</v>
      </c>
      <c r="N100" s="9" t="s">
        <v>8</v>
      </c>
      <c r="O100" s="6" t="s">
        <v>164</v>
      </c>
      <c r="P100" s="6" t="s">
        <v>165</v>
      </c>
      <c r="Q100" s="6" t="s">
        <v>34</v>
      </c>
      <c r="R100" s="18" t="s">
        <v>79</v>
      </c>
      <c r="S100" s="18" t="s">
        <v>58</v>
      </c>
      <c r="T100" s="6" t="s">
        <v>166</v>
      </c>
      <c r="U100" s="27">
        <f t="shared" si="4"/>
        <v>27377.552159728057</v>
      </c>
      <c r="V100" s="26" t="str">
        <f t="shared" si="5"/>
        <v>Comanche County, OK</v>
      </c>
    </row>
    <row r="101" spans="2:22" ht="15" thickBot="1" x14ac:dyDescent="0.35">
      <c r="B101" s="18">
        <v>89</v>
      </c>
      <c r="C101" s="5" t="s">
        <v>9</v>
      </c>
      <c r="D101" s="6" t="s">
        <v>11</v>
      </c>
      <c r="E101" s="7">
        <v>42736</v>
      </c>
      <c r="F101" s="8">
        <v>43647</v>
      </c>
      <c r="G101" s="8">
        <v>44012</v>
      </c>
      <c r="H101" s="140">
        <f>_xlfn.DAYS(G101,F101)/'Standards &amp; Assumptions'!$C$9</f>
        <v>52.142857142857146</v>
      </c>
      <c r="I101" s="19">
        <f t="shared" si="3"/>
        <v>26623.85032200026</v>
      </c>
      <c r="J101" s="139">
        <v>1824.9</v>
      </c>
      <c r="K101" s="20">
        <v>14.589210544139547</v>
      </c>
      <c r="L101" s="9" t="s">
        <v>3</v>
      </c>
      <c r="M101" s="6" t="s">
        <v>7</v>
      </c>
      <c r="N101" s="9" t="s">
        <v>8</v>
      </c>
      <c r="O101" s="6" t="s">
        <v>164</v>
      </c>
      <c r="P101" s="6" t="s">
        <v>165</v>
      </c>
      <c r="Q101" s="6" t="s">
        <v>34</v>
      </c>
      <c r="R101" s="18" t="s">
        <v>79</v>
      </c>
      <c r="S101" s="18" t="s">
        <v>58</v>
      </c>
      <c r="T101" s="6" t="s">
        <v>166</v>
      </c>
      <c r="U101" s="27">
        <f t="shared" si="4"/>
        <v>26623.85032200026</v>
      </c>
      <c r="V101" s="26" t="str">
        <f t="shared" si="5"/>
        <v>Comanche County, OK</v>
      </c>
    </row>
    <row r="102" spans="2:22" ht="15" thickBot="1" x14ac:dyDescent="0.35">
      <c r="B102" s="18">
        <v>90</v>
      </c>
      <c r="C102" s="10" t="s">
        <v>10</v>
      </c>
      <c r="D102" s="6" t="s">
        <v>11</v>
      </c>
      <c r="E102" s="8">
        <v>43983</v>
      </c>
      <c r="F102" s="8">
        <v>43647</v>
      </c>
      <c r="G102" s="8">
        <v>44012</v>
      </c>
      <c r="H102" s="140">
        <f>_xlfn.DAYS(G102,F102)/'Standards &amp; Assumptions'!$C$9</f>
        <v>52.142857142857146</v>
      </c>
      <c r="I102" s="19">
        <f t="shared" si="3"/>
        <v>26627.737504832501</v>
      </c>
      <c r="J102" s="139">
        <v>1824.9</v>
      </c>
      <c r="K102" s="20">
        <v>14.591340624052002</v>
      </c>
      <c r="L102" s="9" t="s">
        <v>3</v>
      </c>
      <c r="M102" s="6" t="s">
        <v>7</v>
      </c>
      <c r="N102" s="9" t="s">
        <v>8</v>
      </c>
      <c r="O102" s="6" t="s">
        <v>164</v>
      </c>
      <c r="P102" s="6" t="s">
        <v>165</v>
      </c>
      <c r="Q102" s="6" t="s">
        <v>34</v>
      </c>
      <c r="R102" s="18" t="s">
        <v>79</v>
      </c>
      <c r="S102" s="18" t="s">
        <v>58</v>
      </c>
      <c r="T102" s="6" t="s">
        <v>166</v>
      </c>
      <c r="U102" s="27">
        <f t="shared" si="4"/>
        <v>26627.737504832501</v>
      </c>
      <c r="V102" s="26" t="str">
        <f t="shared" si="5"/>
        <v>Comanche County, OK</v>
      </c>
    </row>
    <row r="103" spans="2:22" ht="15" thickBot="1" x14ac:dyDescent="0.35">
      <c r="B103" s="18">
        <v>91</v>
      </c>
      <c r="C103" s="10" t="s">
        <v>10</v>
      </c>
      <c r="D103" s="6" t="s">
        <v>11</v>
      </c>
      <c r="E103" s="8">
        <v>43983</v>
      </c>
      <c r="F103" s="8">
        <v>43647</v>
      </c>
      <c r="G103" s="8">
        <v>44012</v>
      </c>
      <c r="H103" s="140">
        <f>_xlfn.DAYS(G103,F103)/'Standards &amp; Assumptions'!$C$9</f>
        <v>52.142857142857146</v>
      </c>
      <c r="I103" s="19">
        <f t="shared" si="3"/>
        <v>25106.775733753955</v>
      </c>
      <c r="J103" s="139">
        <v>1720.6200000000001</v>
      </c>
      <c r="K103" s="20">
        <v>14.591702836043957</v>
      </c>
      <c r="L103" s="9" t="s">
        <v>3</v>
      </c>
      <c r="M103" s="6" t="s">
        <v>7</v>
      </c>
      <c r="N103" s="9" t="s">
        <v>8</v>
      </c>
      <c r="O103" s="6" t="s">
        <v>164</v>
      </c>
      <c r="P103" s="6" t="s">
        <v>165</v>
      </c>
      <c r="Q103" s="6" t="s">
        <v>34</v>
      </c>
      <c r="R103" s="18" t="s">
        <v>79</v>
      </c>
      <c r="S103" s="18" t="s">
        <v>58</v>
      </c>
      <c r="T103" s="6" t="s">
        <v>166</v>
      </c>
      <c r="U103" s="27">
        <f t="shared" si="4"/>
        <v>25106.775733753955</v>
      </c>
      <c r="V103" s="26" t="str">
        <f t="shared" si="5"/>
        <v>Comanche County, OK</v>
      </c>
    </row>
    <row r="104" spans="2:22" ht="15" thickBot="1" x14ac:dyDescent="0.35">
      <c r="B104" s="18">
        <v>92</v>
      </c>
      <c r="C104" s="10" t="s">
        <v>10</v>
      </c>
      <c r="D104" s="6" t="s">
        <v>11</v>
      </c>
      <c r="E104" s="8">
        <v>43983</v>
      </c>
      <c r="F104" s="8">
        <v>43647</v>
      </c>
      <c r="G104" s="8">
        <v>44012</v>
      </c>
      <c r="H104" s="140">
        <f>_xlfn.DAYS(G104,F104)/'Standards &amp; Assumptions'!$C$9</f>
        <v>52.142857142857146</v>
      </c>
      <c r="I104" s="19">
        <f t="shared" si="3"/>
        <v>25159.679049978989</v>
      </c>
      <c r="J104" s="139">
        <v>1720.6200000000001</v>
      </c>
      <c r="K104" s="20">
        <v>14.622449494937284</v>
      </c>
      <c r="L104" s="9" t="s">
        <v>3</v>
      </c>
      <c r="M104" s="6" t="s">
        <v>7</v>
      </c>
      <c r="N104" s="9" t="s">
        <v>8</v>
      </c>
      <c r="O104" s="6" t="s">
        <v>164</v>
      </c>
      <c r="P104" s="6" t="s">
        <v>165</v>
      </c>
      <c r="Q104" s="6" t="s">
        <v>34</v>
      </c>
      <c r="R104" s="18" t="s">
        <v>79</v>
      </c>
      <c r="S104" s="18" t="s">
        <v>58</v>
      </c>
      <c r="T104" s="6" t="s">
        <v>166</v>
      </c>
      <c r="U104" s="27">
        <f t="shared" si="4"/>
        <v>25159.679049978989</v>
      </c>
      <c r="V104" s="26" t="str">
        <f t="shared" si="5"/>
        <v>Comanche County, OK</v>
      </c>
    </row>
    <row r="105" spans="2:22" ht="15" thickBot="1" x14ac:dyDescent="0.35">
      <c r="B105" s="18">
        <v>93</v>
      </c>
      <c r="C105" s="10" t="s">
        <v>10</v>
      </c>
      <c r="D105" s="6" t="s">
        <v>11</v>
      </c>
      <c r="E105" s="8">
        <v>43983</v>
      </c>
      <c r="F105" s="8">
        <v>43647</v>
      </c>
      <c r="G105" s="8">
        <v>44012</v>
      </c>
      <c r="H105" s="140">
        <f>_xlfn.DAYS(G105,F105)/'Standards &amp; Assumptions'!$C$9</f>
        <v>52.142857142857146</v>
      </c>
      <c r="I105" s="19">
        <f t="shared" si="3"/>
        <v>24406.297279252187</v>
      </c>
      <c r="J105" s="139">
        <v>1668.48</v>
      </c>
      <c r="K105" s="20">
        <v>14.627863252332773</v>
      </c>
      <c r="L105" s="9" t="s">
        <v>3</v>
      </c>
      <c r="M105" s="6" t="s">
        <v>7</v>
      </c>
      <c r="N105" s="9" t="s">
        <v>8</v>
      </c>
      <c r="O105" s="6" t="s">
        <v>164</v>
      </c>
      <c r="P105" s="6" t="s">
        <v>165</v>
      </c>
      <c r="Q105" s="6" t="s">
        <v>34</v>
      </c>
      <c r="R105" s="18" t="s">
        <v>79</v>
      </c>
      <c r="S105" s="18" t="s">
        <v>58</v>
      </c>
      <c r="T105" s="6" t="s">
        <v>166</v>
      </c>
      <c r="U105" s="27">
        <f t="shared" si="4"/>
        <v>24406.297279252187</v>
      </c>
      <c r="V105" s="26" t="str">
        <f t="shared" si="5"/>
        <v>Comanche County, OK</v>
      </c>
    </row>
    <row r="106" spans="2:22" ht="15" thickBot="1" x14ac:dyDescent="0.35">
      <c r="B106" s="18">
        <v>94</v>
      </c>
      <c r="C106" s="10" t="s">
        <v>10</v>
      </c>
      <c r="D106" s="6" t="s">
        <v>11</v>
      </c>
      <c r="E106" s="8">
        <v>43983</v>
      </c>
      <c r="F106" s="8">
        <v>43647</v>
      </c>
      <c r="G106" s="8">
        <v>44012</v>
      </c>
      <c r="H106" s="140">
        <f>_xlfn.DAYS(G106,F106)/'Standards &amp; Assumptions'!$C$9</f>
        <v>52.142857142857146</v>
      </c>
      <c r="I106" s="19">
        <f t="shared" si="3"/>
        <v>23678.44496662058</v>
      </c>
      <c r="J106" s="139">
        <v>1616.34</v>
      </c>
      <c r="K106" s="20">
        <v>14.64942089326539</v>
      </c>
      <c r="L106" s="9" t="s">
        <v>3</v>
      </c>
      <c r="M106" s="6" t="s">
        <v>7</v>
      </c>
      <c r="N106" s="9" t="s">
        <v>8</v>
      </c>
      <c r="O106" s="6" t="s">
        <v>164</v>
      </c>
      <c r="P106" s="6" t="s">
        <v>165</v>
      </c>
      <c r="Q106" s="6" t="s">
        <v>34</v>
      </c>
      <c r="R106" s="18" t="s">
        <v>79</v>
      </c>
      <c r="S106" s="18" t="s">
        <v>58</v>
      </c>
      <c r="T106" s="6" t="s">
        <v>166</v>
      </c>
      <c r="U106" s="27">
        <f t="shared" si="4"/>
        <v>23678.44496662058</v>
      </c>
      <c r="V106" s="26" t="str">
        <f t="shared" si="5"/>
        <v>Comanche County, OK</v>
      </c>
    </row>
    <row r="107" spans="2:22" ht="15" thickBot="1" x14ac:dyDescent="0.35">
      <c r="B107" s="18">
        <v>95</v>
      </c>
      <c r="C107" s="5" t="s">
        <v>10</v>
      </c>
      <c r="D107" s="6" t="s">
        <v>11</v>
      </c>
      <c r="E107" s="8">
        <v>44029</v>
      </c>
      <c r="F107" s="8">
        <v>43647</v>
      </c>
      <c r="G107" s="8">
        <v>44012</v>
      </c>
      <c r="H107" s="140">
        <f>_xlfn.DAYS(G107,F107)/'Standards &amp; Assumptions'!$C$9</f>
        <v>52.142857142857146</v>
      </c>
      <c r="I107" s="19">
        <f t="shared" si="3"/>
        <v>30574.465270761262</v>
      </c>
      <c r="J107" s="139">
        <v>2085.6</v>
      </c>
      <c r="K107" s="20">
        <v>14.659793474664971</v>
      </c>
      <c r="L107" s="9" t="s">
        <v>3</v>
      </c>
      <c r="M107" s="9" t="s">
        <v>7</v>
      </c>
      <c r="N107" s="9" t="s">
        <v>8</v>
      </c>
      <c r="O107" s="6" t="s">
        <v>138</v>
      </c>
      <c r="P107" s="6" t="s">
        <v>138</v>
      </c>
      <c r="Q107" s="6" t="s">
        <v>34</v>
      </c>
      <c r="R107" s="18" t="s">
        <v>79</v>
      </c>
      <c r="S107" s="18" t="s">
        <v>58</v>
      </c>
      <c r="T107" s="6" t="s">
        <v>139</v>
      </c>
      <c r="U107" s="27">
        <f t="shared" si="4"/>
        <v>30574.465270761262</v>
      </c>
      <c r="V107" s="26" t="str">
        <f t="shared" si="5"/>
        <v>Dallas County, TX</v>
      </c>
    </row>
    <row r="108" spans="2:22" ht="15" thickBot="1" x14ac:dyDescent="0.35">
      <c r="B108" s="18">
        <v>96</v>
      </c>
      <c r="C108" s="5" t="s">
        <v>10</v>
      </c>
      <c r="D108" s="6" t="s">
        <v>11</v>
      </c>
      <c r="E108" s="8">
        <v>44031</v>
      </c>
      <c r="F108" s="8">
        <v>43647</v>
      </c>
      <c r="G108" s="8">
        <v>44012</v>
      </c>
      <c r="H108" s="140">
        <f>_xlfn.DAYS(G108,F108)/'Standards &amp; Assumptions'!$C$9</f>
        <v>52.142857142857146</v>
      </c>
      <c r="I108" s="19">
        <f t="shared" si="3"/>
        <v>30578.394156644757</v>
      </c>
      <c r="J108" s="139">
        <v>2085.6</v>
      </c>
      <c r="K108" s="20">
        <v>14.661677290297641</v>
      </c>
      <c r="L108" s="9" t="s">
        <v>3</v>
      </c>
      <c r="M108" s="9" t="s">
        <v>7</v>
      </c>
      <c r="N108" s="9" t="s">
        <v>8</v>
      </c>
      <c r="O108" s="6" t="s">
        <v>138</v>
      </c>
      <c r="P108" s="6" t="s">
        <v>138</v>
      </c>
      <c r="Q108" s="6" t="s">
        <v>34</v>
      </c>
      <c r="R108" s="18" t="s">
        <v>79</v>
      </c>
      <c r="S108" s="18" t="s">
        <v>58</v>
      </c>
      <c r="T108" s="6" t="s">
        <v>139</v>
      </c>
      <c r="U108" s="27">
        <f t="shared" si="4"/>
        <v>30578.394156644757</v>
      </c>
      <c r="V108" s="26" t="str">
        <f t="shared" si="5"/>
        <v>Dallas County, TX</v>
      </c>
    </row>
    <row r="109" spans="2:22" ht="15" thickBot="1" x14ac:dyDescent="0.35">
      <c r="B109" s="18">
        <v>97</v>
      </c>
      <c r="C109" s="5" t="s">
        <v>10</v>
      </c>
      <c r="D109" s="6" t="s">
        <v>11</v>
      </c>
      <c r="E109" s="8">
        <v>44032</v>
      </c>
      <c r="F109" s="8">
        <v>43647</v>
      </c>
      <c r="G109" s="8">
        <v>44012</v>
      </c>
      <c r="H109" s="140">
        <f>_xlfn.DAYS(G109,F109)/'Standards &amp; Assumptions'!$C$9</f>
        <v>52.142857142857146</v>
      </c>
      <c r="I109" s="19">
        <f t="shared" si="3"/>
        <v>30598.335788063523</v>
      </c>
      <c r="J109" s="139">
        <v>2085.6</v>
      </c>
      <c r="K109" s="20">
        <v>14.671238870379518</v>
      </c>
      <c r="L109" s="9" t="s">
        <v>3</v>
      </c>
      <c r="M109" s="9" t="s">
        <v>7</v>
      </c>
      <c r="N109" s="9" t="s">
        <v>8</v>
      </c>
      <c r="O109" s="6" t="s">
        <v>138</v>
      </c>
      <c r="P109" s="6" t="s">
        <v>138</v>
      </c>
      <c r="Q109" s="6" t="s">
        <v>34</v>
      </c>
      <c r="R109" s="18" t="s">
        <v>79</v>
      </c>
      <c r="S109" s="18" t="s">
        <v>58</v>
      </c>
      <c r="T109" s="6" t="s">
        <v>139</v>
      </c>
      <c r="U109" s="27">
        <f t="shared" si="4"/>
        <v>30598.335788063523</v>
      </c>
      <c r="V109" s="26" t="str">
        <f t="shared" si="5"/>
        <v>Dallas County, TX</v>
      </c>
    </row>
    <row r="110" spans="2:22" ht="15" thickBot="1" x14ac:dyDescent="0.35">
      <c r="B110" s="18">
        <v>98</v>
      </c>
      <c r="C110" s="5" t="s">
        <v>10</v>
      </c>
      <c r="D110" s="6" t="s">
        <v>11</v>
      </c>
      <c r="E110" s="8">
        <v>44023</v>
      </c>
      <c r="F110" s="8">
        <v>43647</v>
      </c>
      <c r="G110" s="8">
        <v>44012</v>
      </c>
      <c r="H110" s="140">
        <f>_xlfn.DAYS(G110,F110)/'Standards &amp; Assumptions'!$C$9</f>
        <v>52.142857142857146</v>
      </c>
      <c r="I110" s="19">
        <f t="shared" si="3"/>
        <v>29116.75354834049</v>
      </c>
      <c r="J110" s="139">
        <v>1981.32</v>
      </c>
      <c r="K110" s="20">
        <v>14.69563399568999</v>
      </c>
      <c r="L110" s="9" t="s">
        <v>3</v>
      </c>
      <c r="M110" s="9" t="s">
        <v>7</v>
      </c>
      <c r="N110" s="9" t="s">
        <v>8</v>
      </c>
      <c r="O110" s="6" t="s">
        <v>138</v>
      </c>
      <c r="P110" s="6" t="s">
        <v>138</v>
      </c>
      <c r="Q110" s="6" t="s">
        <v>34</v>
      </c>
      <c r="R110" s="18" t="s">
        <v>79</v>
      </c>
      <c r="S110" s="18" t="s">
        <v>58</v>
      </c>
      <c r="T110" s="6" t="s">
        <v>139</v>
      </c>
      <c r="U110" s="27">
        <f t="shared" si="4"/>
        <v>29116.75354834049</v>
      </c>
      <c r="V110" s="26" t="str">
        <f t="shared" si="5"/>
        <v>Dallas County, TX</v>
      </c>
    </row>
    <row r="111" spans="2:22" ht="15" thickBot="1" x14ac:dyDescent="0.35">
      <c r="B111" s="18">
        <v>99</v>
      </c>
      <c r="C111" s="5" t="s">
        <v>10</v>
      </c>
      <c r="D111" s="6" t="s">
        <v>11</v>
      </c>
      <c r="E111" s="8">
        <v>44014</v>
      </c>
      <c r="F111" s="8">
        <v>43647</v>
      </c>
      <c r="G111" s="8">
        <v>44012</v>
      </c>
      <c r="H111" s="140">
        <f>_xlfn.DAYS(G111,F111)/'Standards &amp; Assumptions'!$C$9</f>
        <v>52.142857142857146</v>
      </c>
      <c r="I111" s="19">
        <f t="shared" si="3"/>
        <v>27584.897223412772</v>
      </c>
      <c r="J111" s="139">
        <v>1877.04</v>
      </c>
      <c r="K111" s="20">
        <v>14.695955985707695</v>
      </c>
      <c r="L111" s="9" t="s">
        <v>3</v>
      </c>
      <c r="M111" s="9" t="s">
        <v>7</v>
      </c>
      <c r="N111" s="9" t="s">
        <v>8</v>
      </c>
      <c r="O111" s="6" t="s">
        <v>138</v>
      </c>
      <c r="P111" s="6" t="s">
        <v>138</v>
      </c>
      <c r="Q111" s="6" t="s">
        <v>34</v>
      </c>
      <c r="R111" s="18" t="s">
        <v>79</v>
      </c>
      <c r="S111" s="18" t="s">
        <v>58</v>
      </c>
      <c r="T111" s="6" t="s">
        <v>139</v>
      </c>
      <c r="U111" s="27">
        <f t="shared" si="4"/>
        <v>27584.897223412772</v>
      </c>
      <c r="V111" s="26" t="str">
        <f t="shared" si="5"/>
        <v>Dallas County, TX</v>
      </c>
    </row>
    <row r="112" spans="2:22" ht="15" thickBot="1" x14ac:dyDescent="0.35">
      <c r="B112" s="18">
        <v>100</v>
      </c>
      <c r="C112" s="5" t="s">
        <v>10</v>
      </c>
      <c r="D112" s="6" t="s">
        <v>11</v>
      </c>
      <c r="E112" s="8">
        <v>44019</v>
      </c>
      <c r="F112" s="8">
        <v>43647</v>
      </c>
      <c r="G112" s="8">
        <v>44012</v>
      </c>
      <c r="H112" s="140">
        <f>_xlfn.DAYS(G112,F112)/'Standards &amp; Assumptions'!$C$9</f>
        <v>52.142857142857146</v>
      </c>
      <c r="I112" s="19">
        <f t="shared" si="3"/>
        <v>27645.800061656384</v>
      </c>
      <c r="J112" s="139">
        <v>1877.04</v>
      </c>
      <c r="K112" s="20">
        <v>14.728402197958692</v>
      </c>
      <c r="L112" s="9" t="s">
        <v>3</v>
      </c>
      <c r="M112" s="9" t="s">
        <v>7</v>
      </c>
      <c r="N112" s="9" t="s">
        <v>8</v>
      </c>
      <c r="O112" s="6" t="s">
        <v>138</v>
      </c>
      <c r="P112" s="6" t="s">
        <v>138</v>
      </c>
      <c r="Q112" s="6" t="s">
        <v>34</v>
      </c>
      <c r="R112" s="18" t="s">
        <v>79</v>
      </c>
      <c r="S112" s="18" t="s">
        <v>58</v>
      </c>
      <c r="T112" s="6" t="s">
        <v>139</v>
      </c>
      <c r="U112" s="27">
        <f t="shared" si="4"/>
        <v>27645.800061656384</v>
      </c>
      <c r="V112" s="26" t="str">
        <f t="shared" si="5"/>
        <v>Dallas County, TX</v>
      </c>
    </row>
    <row r="113" spans="2:22" ht="15" thickBot="1" x14ac:dyDescent="0.35">
      <c r="B113" s="18">
        <v>101</v>
      </c>
      <c r="C113" s="5" t="s">
        <v>10</v>
      </c>
      <c r="D113" s="6" t="s">
        <v>11</v>
      </c>
      <c r="E113" s="8">
        <v>44017</v>
      </c>
      <c r="F113" s="8">
        <v>43647</v>
      </c>
      <c r="G113" s="8">
        <v>44012</v>
      </c>
      <c r="H113" s="140">
        <f>_xlfn.DAYS(G113,F113)/'Standards &amp; Assumptions'!$C$9</f>
        <v>52.142857142857146</v>
      </c>
      <c r="I113" s="19">
        <f t="shared" si="3"/>
        <v>26901.630420084359</v>
      </c>
      <c r="J113" s="139">
        <v>1824.9</v>
      </c>
      <c r="K113" s="20">
        <v>14.7414271576987</v>
      </c>
      <c r="L113" s="9" t="s">
        <v>3</v>
      </c>
      <c r="M113" s="9" t="s">
        <v>7</v>
      </c>
      <c r="N113" s="9" t="s">
        <v>8</v>
      </c>
      <c r="O113" s="6" t="s">
        <v>138</v>
      </c>
      <c r="P113" s="6" t="s">
        <v>138</v>
      </c>
      <c r="Q113" s="6" t="s">
        <v>34</v>
      </c>
      <c r="R113" s="18" t="s">
        <v>79</v>
      </c>
      <c r="S113" s="18" t="s">
        <v>58</v>
      </c>
      <c r="T113" s="6" t="s">
        <v>139</v>
      </c>
      <c r="U113" s="27">
        <f t="shared" si="4"/>
        <v>26901.630420084359</v>
      </c>
      <c r="V113" s="26" t="str">
        <f t="shared" si="5"/>
        <v>Dallas County, TX</v>
      </c>
    </row>
    <row r="114" spans="2:22" ht="15" thickBot="1" x14ac:dyDescent="0.35">
      <c r="B114" s="18">
        <v>102</v>
      </c>
      <c r="C114" s="5" t="s">
        <v>10</v>
      </c>
      <c r="D114" s="6" t="s">
        <v>11</v>
      </c>
      <c r="E114" s="8">
        <v>44019</v>
      </c>
      <c r="F114" s="8">
        <v>43647</v>
      </c>
      <c r="G114" s="8">
        <v>44012</v>
      </c>
      <c r="H114" s="140">
        <f>_xlfn.DAYS(G114,F114)/'Standards &amp; Assumptions'!$C$9</f>
        <v>52.142857142857146</v>
      </c>
      <c r="I114" s="19">
        <f t="shared" si="3"/>
        <v>26945.441542663888</v>
      </c>
      <c r="J114" s="139">
        <v>1824.9</v>
      </c>
      <c r="K114" s="20">
        <v>14.765434567737348</v>
      </c>
      <c r="L114" s="9" t="s">
        <v>3</v>
      </c>
      <c r="M114" s="9" t="s">
        <v>7</v>
      </c>
      <c r="N114" s="9" t="s">
        <v>8</v>
      </c>
      <c r="O114" s="6" t="s">
        <v>138</v>
      </c>
      <c r="P114" s="6" t="s">
        <v>138</v>
      </c>
      <c r="Q114" s="6" t="s">
        <v>34</v>
      </c>
      <c r="R114" s="18" t="s">
        <v>79</v>
      </c>
      <c r="S114" s="18" t="s">
        <v>58</v>
      </c>
      <c r="T114" s="6" t="s">
        <v>139</v>
      </c>
      <c r="U114" s="27">
        <f t="shared" si="4"/>
        <v>26945.441542663888</v>
      </c>
      <c r="V114" s="26" t="str">
        <f t="shared" si="5"/>
        <v>Dallas County, TX</v>
      </c>
    </row>
    <row r="115" spans="2:22" ht="15" thickBot="1" x14ac:dyDescent="0.35">
      <c r="B115" s="18">
        <v>103</v>
      </c>
      <c r="C115" s="5" t="s">
        <v>10</v>
      </c>
      <c r="D115" s="6" t="s">
        <v>11</v>
      </c>
      <c r="E115" s="8">
        <v>44022</v>
      </c>
      <c r="F115" s="8">
        <v>43647</v>
      </c>
      <c r="G115" s="8">
        <v>44012</v>
      </c>
      <c r="H115" s="140">
        <f>_xlfn.DAYS(G115,F115)/'Standards &amp; Assumptions'!$C$9</f>
        <v>52.142857142857146</v>
      </c>
      <c r="I115" s="19">
        <f t="shared" si="3"/>
        <v>27003.996305005378</v>
      </c>
      <c r="J115" s="139">
        <v>1824.9</v>
      </c>
      <c r="K115" s="20">
        <v>14.797521127187997</v>
      </c>
      <c r="L115" s="9" t="s">
        <v>3</v>
      </c>
      <c r="M115" s="9" t="s">
        <v>7</v>
      </c>
      <c r="N115" s="9" t="s">
        <v>8</v>
      </c>
      <c r="O115" s="6" t="s">
        <v>138</v>
      </c>
      <c r="P115" s="6" t="s">
        <v>138</v>
      </c>
      <c r="Q115" s="6" t="s">
        <v>34</v>
      </c>
      <c r="R115" s="18" t="s">
        <v>79</v>
      </c>
      <c r="S115" s="18" t="s">
        <v>58</v>
      </c>
      <c r="T115" s="6" t="s">
        <v>139</v>
      </c>
      <c r="U115" s="27">
        <f t="shared" si="4"/>
        <v>27003.996305005378</v>
      </c>
      <c r="V115" s="26" t="str">
        <f t="shared" si="5"/>
        <v>Dallas County, TX</v>
      </c>
    </row>
    <row r="116" spans="2:22" ht="15" thickBot="1" x14ac:dyDescent="0.35">
      <c r="B116" s="18">
        <v>104</v>
      </c>
      <c r="C116" s="5" t="s">
        <v>10</v>
      </c>
      <c r="D116" s="6" t="s">
        <v>11</v>
      </c>
      <c r="E116" s="8">
        <v>44016</v>
      </c>
      <c r="F116" s="8">
        <v>43647</v>
      </c>
      <c r="G116" s="8">
        <v>44012</v>
      </c>
      <c r="H116" s="140">
        <f>_xlfn.DAYS(G116,F116)/'Standards &amp; Assumptions'!$C$9</f>
        <v>52.142857142857146</v>
      </c>
      <c r="I116" s="19">
        <f t="shared" si="3"/>
        <v>26237.752681921793</v>
      </c>
      <c r="J116" s="139">
        <v>1772.76</v>
      </c>
      <c r="K116" s="20">
        <v>14.800510323970416</v>
      </c>
      <c r="L116" s="9" t="s">
        <v>3</v>
      </c>
      <c r="M116" s="9" t="s">
        <v>7</v>
      </c>
      <c r="N116" s="9" t="s">
        <v>8</v>
      </c>
      <c r="O116" s="6" t="s">
        <v>138</v>
      </c>
      <c r="P116" s="6" t="s">
        <v>138</v>
      </c>
      <c r="Q116" s="6" t="s">
        <v>34</v>
      </c>
      <c r="R116" s="18" t="s">
        <v>79</v>
      </c>
      <c r="S116" s="18" t="s">
        <v>58</v>
      </c>
      <c r="T116" s="6" t="s">
        <v>139</v>
      </c>
      <c r="U116" s="27">
        <f t="shared" si="4"/>
        <v>26237.752681921793</v>
      </c>
      <c r="V116" s="26" t="str">
        <f t="shared" si="5"/>
        <v>Dallas County, TX</v>
      </c>
    </row>
    <row r="117" spans="2:22" ht="15" thickBot="1" x14ac:dyDescent="0.35">
      <c r="B117" s="18">
        <v>105</v>
      </c>
      <c r="C117" s="5" t="s">
        <v>10</v>
      </c>
      <c r="D117" s="6" t="s">
        <v>11</v>
      </c>
      <c r="E117" s="8">
        <v>44021</v>
      </c>
      <c r="F117" s="8">
        <v>43647</v>
      </c>
      <c r="G117" s="8">
        <v>44012</v>
      </c>
      <c r="H117" s="140">
        <f>_xlfn.DAYS(G117,F117)/'Standards &amp; Assumptions'!$C$9</f>
        <v>52.142857142857146</v>
      </c>
      <c r="I117" s="19">
        <f t="shared" si="3"/>
        <v>26269.500724913105</v>
      </c>
      <c r="J117" s="139">
        <v>1772.76</v>
      </c>
      <c r="K117" s="20">
        <v>14.81841914580265</v>
      </c>
      <c r="L117" s="9" t="s">
        <v>3</v>
      </c>
      <c r="M117" s="9" t="s">
        <v>7</v>
      </c>
      <c r="N117" s="9" t="s">
        <v>8</v>
      </c>
      <c r="O117" s="6" t="s">
        <v>138</v>
      </c>
      <c r="P117" s="6" t="s">
        <v>138</v>
      </c>
      <c r="Q117" s="6" t="s">
        <v>34</v>
      </c>
      <c r="R117" s="18" t="s">
        <v>79</v>
      </c>
      <c r="S117" s="18" t="s">
        <v>58</v>
      </c>
      <c r="T117" s="6" t="s">
        <v>139</v>
      </c>
      <c r="U117" s="27">
        <f t="shared" si="4"/>
        <v>26269.500724913105</v>
      </c>
      <c r="V117" s="26" t="str">
        <f t="shared" si="5"/>
        <v>Dallas County, TX</v>
      </c>
    </row>
    <row r="118" spans="2:22" ht="15" thickBot="1" x14ac:dyDescent="0.35">
      <c r="B118" s="18">
        <v>106</v>
      </c>
      <c r="C118" s="5" t="s">
        <v>10</v>
      </c>
      <c r="D118" s="6" t="s">
        <v>11</v>
      </c>
      <c r="E118" s="8">
        <v>44030</v>
      </c>
      <c r="F118" s="8">
        <v>43647</v>
      </c>
      <c r="G118" s="8">
        <v>44012</v>
      </c>
      <c r="H118" s="140">
        <f>_xlfn.DAYS(G118,F118)/'Standards &amp; Assumptions'!$C$9</f>
        <v>52.142857142857146</v>
      </c>
      <c r="I118" s="19">
        <f t="shared" si="3"/>
        <v>25542.977143705408</v>
      </c>
      <c r="J118" s="139">
        <v>1720.6200000000001</v>
      </c>
      <c r="K118" s="20">
        <v>14.845216923960784</v>
      </c>
      <c r="L118" s="9" t="s">
        <v>3</v>
      </c>
      <c r="M118" s="9" t="s">
        <v>7</v>
      </c>
      <c r="N118" s="9" t="s">
        <v>8</v>
      </c>
      <c r="O118" s="6" t="s">
        <v>138</v>
      </c>
      <c r="P118" s="6" t="s">
        <v>138</v>
      </c>
      <c r="Q118" s="6" t="s">
        <v>34</v>
      </c>
      <c r="R118" s="18" t="s">
        <v>79</v>
      </c>
      <c r="S118" s="18" t="s">
        <v>58</v>
      </c>
      <c r="T118" s="6" t="s">
        <v>139</v>
      </c>
      <c r="U118" s="27">
        <f t="shared" si="4"/>
        <v>25542.977143705408</v>
      </c>
      <c r="V118" s="26" t="str">
        <f t="shared" si="5"/>
        <v>Dallas County, TX</v>
      </c>
    </row>
    <row r="119" spans="2:22" ht="15" thickBot="1" x14ac:dyDescent="0.35">
      <c r="B119" s="18">
        <v>107</v>
      </c>
      <c r="C119" s="5" t="s">
        <v>10</v>
      </c>
      <c r="D119" s="6" t="s">
        <v>11</v>
      </c>
      <c r="E119" s="8">
        <v>44020</v>
      </c>
      <c r="F119" s="8">
        <v>43647</v>
      </c>
      <c r="G119" s="8">
        <v>44012</v>
      </c>
      <c r="H119" s="140">
        <f>_xlfn.DAYS(G119,F119)/'Standards &amp; Assumptions'!$C$9</f>
        <v>52.142857142857146</v>
      </c>
      <c r="I119" s="19">
        <f t="shared" si="3"/>
        <v>24813.100657399002</v>
      </c>
      <c r="J119" s="139">
        <v>1668.48</v>
      </c>
      <c r="K119" s="20">
        <v>14.871680006592229</v>
      </c>
      <c r="L119" s="9" t="s">
        <v>3</v>
      </c>
      <c r="M119" s="9" t="s">
        <v>7</v>
      </c>
      <c r="N119" s="9" t="s">
        <v>8</v>
      </c>
      <c r="O119" s="6" t="s">
        <v>138</v>
      </c>
      <c r="P119" s="6" t="s">
        <v>138</v>
      </c>
      <c r="Q119" s="6" t="s">
        <v>34</v>
      </c>
      <c r="R119" s="18" t="s">
        <v>79</v>
      </c>
      <c r="S119" s="18" t="s">
        <v>58</v>
      </c>
      <c r="T119" s="6" t="s">
        <v>139</v>
      </c>
      <c r="U119" s="27">
        <f t="shared" si="4"/>
        <v>24813.100657399002</v>
      </c>
      <c r="V119" s="26" t="str">
        <f t="shared" si="5"/>
        <v>Dallas County, TX</v>
      </c>
    </row>
    <row r="120" spans="2:22" ht="15" thickBot="1" x14ac:dyDescent="0.35">
      <c r="B120" s="18">
        <v>108</v>
      </c>
      <c r="C120" s="5" t="s">
        <v>10</v>
      </c>
      <c r="D120" s="6" t="s">
        <v>11</v>
      </c>
      <c r="E120" s="8">
        <v>44033</v>
      </c>
      <c r="F120" s="8">
        <v>43647</v>
      </c>
      <c r="G120" s="8">
        <v>44012</v>
      </c>
      <c r="H120" s="140">
        <f>_xlfn.DAYS(G120,F120)/'Standards &amp; Assumptions'!$C$9</f>
        <v>52.142857142857146</v>
      </c>
      <c r="I120" s="19">
        <f t="shared" si="3"/>
        <v>24873.82868085743</v>
      </c>
      <c r="J120" s="139">
        <v>1668.48</v>
      </c>
      <c r="K120" s="20">
        <v>14.908077220498555</v>
      </c>
      <c r="L120" s="9" t="s">
        <v>3</v>
      </c>
      <c r="M120" s="9" t="s">
        <v>7</v>
      </c>
      <c r="N120" s="9" t="s">
        <v>8</v>
      </c>
      <c r="O120" s="6" t="s">
        <v>138</v>
      </c>
      <c r="P120" s="6" t="s">
        <v>138</v>
      </c>
      <c r="Q120" s="6" t="s">
        <v>34</v>
      </c>
      <c r="R120" s="18" t="s">
        <v>79</v>
      </c>
      <c r="S120" s="18" t="s">
        <v>58</v>
      </c>
      <c r="T120" s="6" t="s">
        <v>139</v>
      </c>
      <c r="U120" s="27">
        <f t="shared" si="4"/>
        <v>24873.82868085743</v>
      </c>
      <c r="V120" s="26" t="str">
        <f t="shared" si="5"/>
        <v>Dallas County, TX</v>
      </c>
    </row>
    <row r="121" spans="2:22" ht="15" thickBot="1" x14ac:dyDescent="0.35">
      <c r="B121" s="18">
        <v>109</v>
      </c>
      <c r="C121" s="5" t="s">
        <v>9</v>
      </c>
      <c r="D121" s="6" t="s">
        <v>11</v>
      </c>
      <c r="E121" s="7">
        <v>43831</v>
      </c>
      <c r="F121" s="8">
        <v>43647</v>
      </c>
      <c r="G121" s="8">
        <v>44012</v>
      </c>
      <c r="H121" s="140">
        <f>_xlfn.DAYS(G121,F121)/'Standards &amp; Assumptions'!$C$9</f>
        <v>52.142857142857146</v>
      </c>
      <c r="I121" s="19">
        <f t="shared" si="3"/>
        <v>31095.747032529394</v>
      </c>
      <c r="J121" s="139">
        <v>2085.6</v>
      </c>
      <c r="K121" s="20">
        <v>14.909736781995299</v>
      </c>
      <c r="L121" s="9" t="s">
        <v>3</v>
      </c>
      <c r="M121" s="6" t="s">
        <v>7</v>
      </c>
      <c r="N121" s="9" t="s">
        <v>8</v>
      </c>
      <c r="O121" s="6" t="s">
        <v>138</v>
      </c>
      <c r="P121" s="6" t="s">
        <v>138</v>
      </c>
      <c r="Q121" s="6" t="s">
        <v>34</v>
      </c>
      <c r="R121" s="18" t="s">
        <v>79</v>
      </c>
      <c r="S121" s="18" t="s">
        <v>58</v>
      </c>
      <c r="T121" s="6" t="s">
        <v>139</v>
      </c>
      <c r="U121" s="27">
        <f t="shared" si="4"/>
        <v>31095.747032529394</v>
      </c>
      <c r="V121" s="26" t="str">
        <f t="shared" si="5"/>
        <v>Dallas County, TX</v>
      </c>
    </row>
    <row r="122" spans="2:22" ht="15" thickBot="1" x14ac:dyDescent="0.35">
      <c r="B122" s="18">
        <v>110</v>
      </c>
      <c r="C122" s="5" t="s">
        <v>9</v>
      </c>
      <c r="D122" s="6" t="s">
        <v>11</v>
      </c>
      <c r="E122" s="7">
        <v>41640</v>
      </c>
      <c r="F122" s="8">
        <v>43647</v>
      </c>
      <c r="G122" s="8">
        <v>44012</v>
      </c>
      <c r="H122" s="140">
        <f>_xlfn.DAYS(G122,F122)/'Standards &amp; Assumptions'!$C$9</f>
        <v>52.142857142857146</v>
      </c>
      <c r="I122" s="19">
        <f t="shared" si="3"/>
        <v>31135.966342949749</v>
      </c>
      <c r="J122" s="139">
        <v>2085.6</v>
      </c>
      <c r="K122" s="20">
        <v>14.929021069692055</v>
      </c>
      <c r="L122" s="9" t="s">
        <v>3</v>
      </c>
      <c r="M122" s="6" t="s">
        <v>7</v>
      </c>
      <c r="N122" s="9" t="s">
        <v>8</v>
      </c>
      <c r="O122" s="6" t="s">
        <v>138</v>
      </c>
      <c r="P122" s="6" t="s">
        <v>138</v>
      </c>
      <c r="Q122" s="6" t="s">
        <v>34</v>
      </c>
      <c r="R122" s="18" t="s">
        <v>79</v>
      </c>
      <c r="S122" s="18" t="s">
        <v>58</v>
      </c>
      <c r="T122" s="6" t="s">
        <v>139</v>
      </c>
      <c r="U122" s="27">
        <f t="shared" si="4"/>
        <v>31135.966342949749</v>
      </c>
      <c r="V122" s="26" t="str">
        <f t="shared" si="5"/>
        <v>Dallas County, TX</v>
      </c>
    </row>
    <row r="123" spans="2:22" ht="15" thickBot="1" x14ac:dyDescent="0.35">
      <c r="B123" s="18">
        <v>111</v>
      </c>
      <c r="C123" s="5" t="s">
        <v>10</v>
      </c>
      <c r="D123" s="6" t="s">
        <v>11</v>
      </c>
      <c r="E123" s="8">
        <v>44028</v>
      </c>
      <c r="F123" s="8">
        <v>43647</v>
      </c>
      <c r="G123" s="8">
        <v>44012</v>
      </c>
      <c r="H123" s="140">
        <f>_xlfn.DAYS(G123,F123)/'Standards &amp; Assumptions'!$C$9</f>
        <v>52.142857142857146</v>
      </c>
      <c r="I123" s="19">
        <f t="shared" si="3"/>
        <v>31157.759390626114</v>
      </c>
      <c r="J123" s="139">
        <v>2085.6</v>
      </c>
      <c r="K123" s="20">
        <v>14.93947036374478</v>
      </c>
      <c r="L123" s="9" t="s">
        <v>3</v>
      </c>
      <c r="M123" s="9" t="s">
        <v>7</v>
      </c>
      <c r="N123" s="9" t="s">
        <v>8</v>
      </c>
      <c r="O123" s="6" t="s">
        <v>138</v>
      </c>
      <c r="P123" s="6" t="s">
        <v>138</v>
      </c>
      <c r="Q123" s="6" t="s">
        <v>34</v>
      </c>
      <c r="R123" s="18" t="s">
        <v>79</v>
      </c>
      <c r="S123" s="18" t="s">
        <v>58</v>
      </c>
      <c r="T123" s="6" t="s">
        <v>139</v>
      </c>
      <c r="U123" s="27">
        <f t="shared" si="4"/>
        <v>31157.759390626114</v>
      </c>
      <c r="V123" s="26" t="str">
        <f t="shared" si="5"/>
        <v>Dallas County, TX</v>
      </c>
    </row>
    <row r="124" spans="2:22" ht="15" thickBot="1" x14ac:dyDescent="0.35">
      <c r="B124" s="18">
        <v>112</v>
      </c>
      <c r="C124" s="5" t="s">
        <v>10</v>
      </c>
      <c r="D124" s="6" t="s">
        <v>11</v>
      </c>
      <c r="E124" s="8">
        <v>44034</v>
      </c>
      <c r="F124" s="8">
        <v>43647</v>
      </c>
      <c r="G124" s="8">
        <v>44012</v>
      </c>
      <c r="H124" s="140">
        <f>_xlfn.DAYS(G124,F124)/'Standards &amp; Assumptions'!$C$9</f>
        <v>52.142857142857146</v>
      </c>
      <c r="I124" s="19">
        <f t="shared" si="3"/>
        <v>31181.830219784522</v>
      </c>
      <c r="J124" s="139">
        <v>2085.6</v>
      </c>
      <c r="K124" s="20">
        <v>14.951011804653108</v>
      </c>
      <c r="L124" s="9" t="s">
        <v>3</v>
      </c>
      <c r="M124" s="9" t="s">
        <v>7</v>
      </c>
      <c r="N124" s="9" t="s">
        <v>8</v>
      </c>
      <c r="O124" s="6" t="s">
        <v>138</v>
      </c>
      <c r="P124" s="6" t="s">
        <v>138</v>
      </c>
      <c r="Q124" s="6" t="s">
        <v>34</v>
      </c>
      <c r="R124" s="18" t="s">
        <v>79</v>
      </c>
      <c r="S124" s="18" t="s">
        <v>58</v>
      </c>
      <c r="T124" s="6" t="s">
        <v>139</v>
      </c>
      <c r="U124" s="27">
        <f t="shared" si="4"/>
        <v>31181.830219784522</v>
      </c>
      <c r="V124" s="26" t="str">
        <f t="shared" si="5"/>
        <v>Dallas County, TX</v>
      </c>
    </row>
    <row r="125" spans="2:22" ht="15" thickBot="1" x14ac:dyDescent="0.35">
      <c r="B125" s="18">
        <v>113</v>
      </c>
      <c r="C125" s="5" t="s">
        <v>10</v>
      </c>
      <c r="D125" s="6" t="s">
        <v>11</v>
      </c>
      <c r="E125" s="8">
        <v>44018</v>
      </c>
      <c r="F125" s="8">
        <v>43647</v>
      </c>
      <c r="G125" s="8">
        <v>44012</v>
      </c>
      <c r="H125" s="140">
        <f>_xlfn.DAYS(G125,F125)/'Standards &amp; Assumptions'!$C$9</f>
        <v>52.142857142857146</v>
      </c>
      <c r="I125" s="19">
        <f t="shared" si="3"/>
        <v>31185.380389363709</v>
      </c>
      <c r="J125" s="139">
        <v>2085.6</v>
      </c>
      <c r="K125" s="20">
        <v>14.952714034025561</v>
      </c>
      <c r="L125" s="9" t="s">
        <v>3</v>
      </c>
      <c r="M125" s="9" t="s">
        <v>7</v>
      </c>
      <c r="N125" s="9" t="s">
        <v>8</v>
      </c>
      <c r="O125" s="6" t="s">
        <v>138</v>
      </c>
      <c r="P125" s="6" t="s">
        <v>138</v>
      </c>
      <c r="Q125" s="6" t="s">
        <v>34</v>
      </c>
      <c r="R125" s="18" t="s">
        <v>79</v>
      </c>
      <c r="S125" s="18" t="s">
        <v>58</v>
      </c>
      <c r="T125" s="6" t="s">
        <v>139</v>
      </c>
      <c r="U125" s="27">
        <f t="shared" si="4"/>
        <v>31185.380389363709</v>
      </c>
      <c r="V125" s="26" t="str">
        <f t="shared" si="5"/>
        <v>Dallas County, TX</v>
      </c>
    </row>
    <row r="126" spans="2:22" ht="15" thickBot="1" x14ac:dyDescent="0.35">
      <c r="B126" s="18">
        <v>114</v>
      </c>
      <c r="C126" s="5" t="s">
        <v>10</v>
      </c>
      <c r="D126" s="6" t="s">
        <v>11</v>
      </c>
      <c r="E126" s="8">
        <v>44024</v>
      </c>
      <c r="F126" s="8">
        <v>43647</v>
      </c>
      <c r="G126" s="8">
        <v>44012</v>
      </c>
      <c r="H126" s="140">
        <f>_xlfn.DAYS(G126,F126)/'Standards &amp; Assumptions'!$C$9</f>
        <v>52.142857142857146</v>
      </c>
      <c r="I126" s="19">
        <f t="shared" si="3"/>
        <v>31278.371852451495</v>
      </c>
      <c r="J126" s="139">
        <v>2085.6</v>
      </c>
      <c r="K126" s="20">
        <v>14.997301425226073</v>
      </c>
      <c r="L126" s="9" t="s">
        <v>3</v>
      </c>
      <c r="M126" s="9" t="s">
        <v>7</v>
      </c>
      <c r="N126" s="9" t="s">
        <v>8</v>
      </c>
      <c r="O126" s="6" t="s">
        <v>138</v>
      </c>
      <c r="P126" s="6" t="s">
        <v>138</v>
      </c>
      <c r="Q126" s="6" t="s">
        <v>34</v>
      </c>
      <c r="R126" s="18" t="s">
        <v>79</v>
      </c>
      <c r="S126" s="18" t="s">
        <v>58</v>
      </c>
      <c r="T126" s="6" t="s">
        <v>139</v>
      </c>
      <c r="U126" s="27">
        <f t="shared" si="4"/>
        <v>31278.371852451495</v>
      </c>
      <c r="V126" s="26" t="str">
        <f t="shared" si="5"/>
        <v>Dallas County, TX</v>
      </c>
    </row>
    <row r="127" spans="2:22" ht="15" thickBot="1" x14ac:dyDescent="0.35">
      <c r="B127" s="18">
        <v>115</v>
      </c>
      <c r="C127" s="5" t="s">
        <v>10</v>
      </c>
      <c r="D127" s="6" t="s">
        <v>11</v>
      </c>
      <c r="E127" s="8">
        <v>44025</v>
      </c>
      <c r="F127" s="8">
        <v>43647</v>
      </c>
      <c r="G127" s="8">
        <v>44012</v>
      </c>
      <c r="H127" s="140">
        <f>_xlfn.DAYS(G127,F127)/'Standards &amp; Assumptions'!$C$9</f>
        <v>52.142857142857146</v>
      </c>
      <c r="I127" s="19">
        <f t="shared" si="3"/>
        <v>31320.315825505542</v>
      </c>
      <c r="J127" s="139">
        <v>2085.6</v>
      </c>
      <c r="K127" s="20">
        <v>15.01741265127807</v>
      </c>
      <c r="L127" s="9" t="s">
        <v>3</v>
      </c>
      <c r="M127" s="9" t="s">
        <v>7</v>
      </c>
      <c r="N127" s="9" t="s">
        <v>8</v>
      </c>
      <c r="O127" s="6" t="s">
        <v>138</v>
      </c>
      <c r="P127" s="6" t="s">
        <v>138</v>
      </c>
      <c r="Q127" s="6" t="s">
        <v>34</v>
      </c>
      <c r="R127" s="18" t="s">
        <v>79</v>
      </c>
      <c r="S127" s="18" t="s">
        <v>58</v>
      </c>
      <c r="T127" s="6" t="s">
        <v>139</v>
      </c>
      <c r="U127" s="27">
        <f t="shared" si="4"/>
        <v>31320.315825505542</v>
      </c>
      <c r="V127" s="26" t="str">
        <f t="shared" si="5"/>
        <v>Dallas County, TX</v>
      </c>
    </row>
    <row r="128" spans="2:22" ht="15" thickBot="1" x14ac:dyDescent="0.35">
      <c r="B128" s="18">
        <v>116</v>
      </c>
      <c r="C128" s="5" t="s">
        <v>10</v>
      </c>
      <c r="D128" s="6" t="s">
        <v>11</v>
      </c>
      <c r="E128" s="8">
        <v>44026</v>
      </c>
      <c r="F128" s="8">
        <v>43647</v>
      </c>
      <c r="G128" s="8">
        <v>44012</v>
      </c>
      <c r="H128" s="140">
        <f>_xlfn.DAYS(G128,F128)/'Standards &amp; Assumptions'!$C$9</f>
        <v>52.142857142857146</v>
      </c>
      <c r="I128" s="19">
        <f t="shared" si="3"/>
        <v>31352.148903431716</v>
      </c>
      <c r="J128" s="139">
        <v>2085.6</v>
      </c>
      <c r="K128" s="20">
        <v>15.032675922243824</v>
      </c>
      <c r="L128" s="9" t="s">
        <v>3</v>
      </c>
      <c r="M128" s="9" t="s">
        <v>7</v>
      </c>
      <c r="N128" s="9" t="s">
        <v>8</v>
      </c>
      <c r="O128" s="6" t="s">
        <v>138</v>
      </c>
      <c r="P128" s="6" t="s">
        <v>138</v>
      </c>
      <c r="Q128" s="6" t="s">
        <v>34</v>
      </c>
      <c r="R128" s="18" t="s">
        <v>79</v>
      </c>
      <c r="S128" s="18" t="s">
        <v>58</v>
      </c>
      <c r="T128" s="6" t="s">
        <v>139</v>
      </c>
      <c r="U128" s="27">
        <f t="shared" si="4"/>
        <v>31352.148903431716</v>
      </c>
      <c r="V128" s="26" t="str">
        <f t="shared" si="5"/>
        <v>Dallas County, TX</v>
      </c>
    </row>
    <row r="129" spans="2:22" ht="15" thickBot="1" x14ac:dyDescent="0.35">
      <c r="B129" s="18">
        <v>117</v>
      </c>
      <c r="C129" s="5" t="s">
        <v>10</v>
      </c>
      <c r="D129" s="6" t="s">
        <v>11</v>
      </c>
      <c r="E129" s="8">
        <v>44027</v>
      </c>
      <c r="F129" s="8">
        <v>43647</v>
      </c>
      <c r="G129" s="8">
        <v>44012</v>
      </c>
      <c r="H129" s="140">
        <f>_xlfn.DAYS(G129,F129)/'Standards &amp; Assumptions'!$C$9</f>
        <v>52.142857142857146</v>
      </c>
      <c r="I129" s="19">
        <f t="shared" si="3"/>
        <v>23544.950882369627</v>
      </c>
      <c r="J129" s="139">
        <v>1564.2</v>
      </c>
      <c r="K129" s="20">
        <v>15.052391562696346</v>
      </c>
      <c r="L129" s="9" t="s">
        <v>3</v>
      </c>
      <c r="M129" s="9" t="s">
        <v>7</v>
      </c>
      <c r="N129" s="9" t="s">
        <v>8</v>
      </c>
      <c r="O129" s="6" t="s">
        <v>138</v>
      </c>
      <c r="P129" s="6" t="s">
        <v>138</v>
      </c>
      <c r="Q129" s="6" t="s">
        <v>34</v>
      </c>
      <c r="R129" s="18" t="s">
        <v>79</v>
      </c>
      <c r="S129" s="18" t="s">
        <v>58</v>
      </c>
      <c r="T129" s="6" t="s">
        <v>139</v>
      </c>
      <c r="U129" s="27">
        <f t="shared" si="4"/>
        <v>23544.950882369627</v>
      </c>
      <c r="V129" s="26" t="str">
        <f t="shared" si="5"/>
        <v>Dallas County, TX</v>
      </c>
    </row>
    <row r="130" spans="2:22" ht="15" thickBot="1" x14ac:dyDescent="0.35">
      <c r="B130" s="18">
        <v>118</v>
      </c>
      <c r="C130" s="5" t="s">
        <v>10</v>
      </c>
      <c r="D130" s="6" t="s">
        <v>11</v>
      </c>
      <c r="E130" s="7">
        <v>42005</v>
      </c>
      <c r="F130" s="8">
        <v>43647</v>
      </c>
      <c r="G130" s="8">
        <v>44012</v>
      </c>
      <c r="H130" s="140">
        <f>_xlfn.DAYS(G130,F130)/'Standards &amp; Assumptions'!$C$9</f>
        <v>52.142857142857146</v>
      </c>
      <c r="I130" s="19">
        <f t="shared" si="3"/>
        <v>31397.663507873065</v>
      </c>
      <c r="J130" s="139">
        <v>2085.6</v>
      </c>
      <c r="K130" s="20">
        <v>15.054499188661808</v>
      </c>
      <c r="L130" s="9" t="s">
        <v>3</v>
      </c>
      <c r="M130" s="6" t="s">
        <v>7</v>
      </c>
      <c r="N130" s="9" t="s">
        <v>8</v>
      </c>
      <c r="O130" s="6" t="s">
        <v>138</v>
      </c>
      <c r="P130" s="6" t="s">
        <v>138</v>
      </c>
      <c r="Q130" s="6" t="s">
        <v>34</v>
      </c>
      <c r="R130" s="18" t="s">
        <v>79</v>
      </c>
      <c r="S130" s="18" t="s">
        <v>58</v>
      </c>
      <c r="T130" s="6" t="s">
        <v>139</v>
      </c>
      <c r="U130" s="27">
        <f t="shared" si="4"/>
        <v>31397.663507873065</v>
      </c>
      <c r="V130" s="26" t="str">
        <f t="shared" si="5"/>
        <v>Dallas County, TX</v>
      </c>
    </row>
    <row r="131" spans="2:22" ht="15" thickBot="1" x14ac:dyDescent="0.35">
      <c r="B131" s="18">
        <v>119</v>
      </c>
      <c r="C131" s="5" t="s">
        <v>10</v>
      </c>
      <c r="D131" s="6" t="s">
        <v>11</v>
      </c>
      <c r="E131" s="7">
        <v>43101</v>
      </c>
      <c r="F131" s="8">
        <v>43647</v>
      </c>
      <c r="G131" s="8">
        <v>44012</v>
      </c>
      <c r="H131" s="140">
        <f>_xlfn.DAYS(G131,F131)/'Standards &amp; Assumptions'!$C$9</f>
        <v>52.142857142857146</v>
      </c>
      <c r="I131" s="19">
        <f t="shared" si="3"/>
        <v>31444.7668522153</v>
      </c>
      <c r="J131" s="139">
        <v>2085.6</v>
      </c>
      <c r="K131" s="20">
        <v>15.077084221430429</v>
      </c>
      <c r="L131" s="9" t="s">
        <v>3</v>
      </c>
      <c r="M131" s="6" t="s">
        <v>7</v>
      </c>
      <c r="N131" s="9" t="s">
        <v>8</v>
      </c>
      <c r="O131" s="6" t="s">
        <v>138</v>
      </c>
      <c r="P131" s="6" t="s">
        <v>138</v>
      </c>
      <c r="Q131" s="6" t="s">
        <v>34</v>
      </c>
      <c r="R131" s="18" t="s">
        <v>79</v>
      </c>
      <c r="S131" s="18" t="s">
        <v>58</v>
      </c>
      <c r="T131" s="6" t="s">
        <v>139</v>
      </c>
      <c r="U131" s="27">
        <f t="shared" si="4"/>
        <v>31444.7668522153</v>
      </c>
      <c r="V131" s="26" t="str">
        <f t="shared" si="5"/>
        <v>Dallas County, TX</v>
      </c>
    </row>
    <row r="132" spans="2:22" ht="15" thickBot="1" x14ac:dyDescent="0.35">
      <c r="B132" s="18">
        <v>120</v>
      </c>
      <c r="C132" s="5" t="s">
        <v>10</v>
      </c>
      <c r="D132" s="6" t="s">
        <v>11</v>
      </c>
      <c r="E132" s="7">
        <v>42005</v>
      </c>
      <c r="F132" s="8">
        <v>43647</v>
      </c>
      <c r="G132" s="8">
        <v>44012</v>
      </c>
      <c r="H132" s="140">
        <f>_xlfn.DAYS(G132,F132)/'Standards &amp; Assumptions'!$C$9</f>
        <v>52.142857142857146</v>
      </c>
      <c r="I132" s="19">
        <f t="shared" si="3"/>
        <v>31447.184620833301</v>
      </c>
      <c r="J132" s="139">
        <v>2085.6</v>
      </c>
      <c r="K132" s="20">
        <v>15.078243489083862</v>
      </c>
      <c r="L132" s="9" t="s">
        <v>3</v>
      </c>
      <c r="M132" s="6" t="s">
        <v>7</v>
      </c>
      <c r="N132" s="9" t="s">
        <v>8</v>
      </c>
      <c r="O132" s="6" t="s">
        <v>138</v>
      </c>
      <c r="P132" s="6" t="s">
        <v>138</v>
      </c>
      <c r="Q132" s="6" t="s">
        <v>34</v>
      </c>
      <c r="R132" s="18" t="s">
        <v>79</v>
      </c>
      <c r="S132" s="18" t="s">
        <v>58</v>
      </c>
      <c r="T132" s="6" t="s">
        <v>139</v>
      </c>
      <c r="U132" s="27">
        <f t="shared" si="4"/>
        <v>31447.184620833301</v>
      </c>
      <c r="V132" s="26" t="str">
        <f t="shared" si="5"/>
        <v>Dallas County, TX</v>
      </c>
    </row>
    <row r="133" spans="2:22" ht="15" thickBot="1" x14ac:dyDescent="0.35">
      <c r="B133" s="18">
        <v>121</v>
      </c>
      <c r="C133" s="5" t="s">
        <v>10</v>
      </c>
      <c r="D133" s="6" t="s">
        <v>11</v>
      </c>
      <c r="E133" s="7">
        <v>43101</v>
      </c>
      <c r="F133" s="8">
        <v>43647</v>
      </c>
      <c r="G133" s="8">
        <v>44012</v>
      </c>
      <c r="H133" s="140">
        <f>_xlfn.DAYS(G133,F133)/'Standards &amp; Assumptions'!$C$9</f>
        <v>52.142857142857146</v>
      </c>
      <c r="I133" s="19">
        <f t="shared" si="3"/>
        <v>31447.368120162282</v>
      </c>
      <c r="J133" s="139">
        <v>2085.6</v>
      </c>
      <c r="K133" s="20">
        <v>15.078331473035234</v>
      </c>
      <c r="L133" s="9" t="s">
        <v>3</v>
      </c>
      <c r="M133" s="6" t="s">
        <v>7</v>
      </c>
      <c r="N133" s="9" t="s">
        <v>8</v>
      </c>
      <c r="O133" s="6" t="s">
        <v>138</v>
      </c>
      <c r="P133" s="6" t="s">
        <v>138</v>
      </c>
      <c r="Q133" s="6" t="s">
        <v>34</v>
      </c>
      <c r="R133" s="18" t="s">
        <v>79</v>
      </c>
      <c r="S133" s="18" t="s">
        <v>58</v>
      </c>
      <c r="T133" s="6" t="s">
        <v>139</v>
      </c>
      <c r="U133" s="27">
        <f t="shared" si="4"/>
        <v>31447.368120162282</v>
      </c>
      <c r="V133" s="26" t="str">
        <f t="shared" si="5"/>
        <v>Dallas County, TX</v>
      </c>
    </row>
    <row r="134" spans="2:22" ht="15" thickBot="1" x14ac:dyDescent="0.35">
      <c r="B134" s="18">
        <v>122</v>
      </c>
      <c r="C134" s="5" t="s">
        <v>10</v>
      </c>
      <c r="D134" s="6" t="s">
        <v>11</v>
      </c>
      <c r="E134" s="7">
        <v>42005</v>
      </c>
      <c r="F134" s="8">
        <v>43647</v>
      </c>
      <c r="G134" s="8">
        <v>44012</v>
      </c>
      <c r="H134" s="140">
        <f>_xlfn.DAYS(G134,F134)/'Standards &amp; Assumptions'!$C$9</f>
        <v>52.142857142857146</v>
      </c>
      <c r="I134" s="19">
        <f t="shared" si="3"/>
        <v>31477.781219314242</v>
      </c>
      <c r="J134" s="139">
        <v>2085.6</v>
      </c>
      <c r="K134" s="20">
        <v>15.092913894953128</v>
      </c>
      <c r="L134" s="9" t="s">
        <v>3</v>
      </c>
      <c r="M134" s="6" t="s">
        <v>7</v>
      </c>
      <c r="N134" s="9" t="s">
        <v>8</v>
      </c>
      <c r="O134" s="6" t="s">
        <v>138</v>
      </c>
      <c r="P134" s="6" t="s">
        <v>138</v>
      </c>
      <c r="Q134" s="6" t="s">
        <v>34</v>
      </c>
      <c r="R134" s="18" t="s">
        <v>79</v>
      </c>
      <c r="S134" s="18" t="s">
        <v>58</v>
      </c>
      <c r="T134" s="6" t="s">
        <v>139</v>
      </c>
      <c r="U134" s="27">
        <f t="shared" si="4"/>
        <v>31477.781219314242</v>
      </c>
      <c r="V134" s="26" t="str">
        <f t="shared" si="5"/>
        <v>Dallas County, TX</v>
      </c>
    </row>
    <row r="135" spans="2:22" ht="15" thickBot="1" x14ac:dyDescent="0.35">
      <c r="B135" s="18">
        <v>123</v>
      </c>
      <c r="C135" s="5" t="s">
        <v>10</v>
      </c>
      <c r="D135" s="6" t="s">
        <v>11</v>
      </c>
      <c r="E135" s="7">
        <v>43101</v>
      </c>
      <c r="F135" s="8">
        <v>43647</v>
      </c>
      <c r="G135" s="8">
        <v>44012</v>
      </c>
      <c r="H135" s="140">
        <f>_xlfn.DAYS(G135,F135)/'Standards &amp; Assumptions'!$C$9</f>
        <v>52.142857142857146</v>
      </c>
      <c r="I135" s="19">
        <f t="shared" si="3"/>
        <v>31485.97451919032</v>
      </c>
      <c r="J135" s="139">
        <v>2085.6</v>
      </c>
      <c r="K135" s="20">
        <v>15.096842404675067</v>
      </c>
      <c r="L135" s="9" t="s">
        <v>3</v>
      </c>
      <c r="M135" s="6" t="s">
        <v>7</v>
      </c>
      <c r="N135" s="9" t="s">
        <v>8</v>
      </c>
      <c r="O135" s="6" t="s">
        <v>138</v>
      </c>
      <c r="P135" s="6" t="s">
        <v>138</v>
      </c>
      <c r="Q135" s="6" t="s">
        <v>34</v>
      </c>
      <c r="R135" s="18" t="s">
        <v>79</v>
      </c>
      <c r="S135" s="18" t="s">
        <v>58</v>
      </c>
      <c r="T135" s="6" t="s">
        <v>139</v>
      </c>
      <c r="U135" s="27">
        <f t="shared" si="4"/>
        <v>31485.97451919032</v>
      </c>
      <c r="V135" s="26" t="str">
        <f t="shared" si="5"/>
        <v>Dallas County, TX</v>
      </c>
    </row>
    <row r="136" spans="2:22" ht="15" thickBot="1" x14ac:dyDescent="0.35">
      <c r="B136" s="18">
        <v>124</v>
      </c>
      <c r="C136" s="5" t="s">
        <v>10</v>
      </c>
      <c r="D136" s="6" t="s">
        <v>11</v>
      </c>
      <c r="E136" s="7">
        <v>42005</v>
      </c>
      <c r="F136" s="8">
        <v>43647</v>
      </c>
      <c r="G136" s="8">
        <v>44012</v>
      </c>
      <c r="H136" s="140">
        <f>_xlfn.DAYS(G136,F136)/'Standards &amp; Assumptions'!$C$9</f>
        <v>52.142857142857146</v>
      </c>
      <c r="I136" s="19">
        <f t="shared" si="3"/>
        <v>31496.36321484638</v>
      </c>
      <c r="J136" s="139">
        <v>2085.6</v>
      </c>
      <c r="K136" s="20">
        <v>15.101823559093969</v>
      </c>
      <c r="L136" s="9" t="s">
        <v>3</v>
      </c>
      <c r="M136" s="6" t="s">
        <v>7</v>
      </c>
      <c r="N136" s="9" t="s">
        <v>8</v>
      </c>
      <c r="O136" s="6" t="s">
        <v>164</v>
      </c>
      <c r="P136" s="6" t="s">
        <v>165</v>
      </c>
      <c r="Q136" s="6" t="s">
        <v>34</v>
      </c>
      <c r="R136" s="18" t="s">
        <v>79</v>
      </c>
      <c r="S136" s="18" t="s">
        <v>58</v>
      </c>
      <c r="T136" s="6" t="s">
        <v>166</v>
      </c>
      <c r="U136" s="27">
        <f t="shared" si="4"/>
        <v>31496.36321484638</v>
      </c>
      <c r="V136" s="26" t="str">
        <f t="shared" si="5"/>
        <v>Comanche County, OK</v>
      </c>
    </row>
    <row r="137" spans="2:22" ht="15" thickBot="1" x14ac:dyDescent="0.35">
      <c r="B137" s="18">
        <v>125</v>
      </c>
      <c r="C137" s="5" t="s">
        <v>10</v>
      </c>
      <c r="D137" s="6" t="s">
        <v>11</v>
      </c>
      <c r="E137" s="8">
        <v>44013</v>
      </c>
      <c r="F137" s="8">
        <v>43647</v>
      </c>
      <c r="G137" s="8">
        <v>44012</v>
      </c>
      <c r="H137" s="140">
        <f>_xlfn.DAYS(G137,F137)/'Standards &amp; Assumptions'!$C$9</f>
        <v>52.142857142857146</v>
      </c>
      <c r="I137" s="19">
        <f t="shared" si="3"/>
        <v>29181.629789350671</v>
      </c>
      <c r="J137" s="139">
        <v>1929.18</v>
      </c>
      <c r="K137" s="20">
        <v>15.126442213453732</v>
      </c>
      <c r="L137" s="9" t="s">
        <v>3</v>
      </c>
      <c r="M137" s="9" t="s">
        <v>7</v>
      </c>
      <c r="N137" s="9" t="s">
        <v>8</v>
      </c>
      <c r="O137" s="6" t="s">
        <v>164</v>
      </c>
      <c r="P137" s="6" t="s">
        <v>165</v>
      </c>
      <c r="Q137" s="6" t="s">
        <v>34</v>
      </c>
      <c r="R137" s="18" t="s">
        <v>79</v>
      </c>
      <c r="S137" s="18" t="s">
        <v>58</v>
      </c>
      <c r="T137" s="6" t="s">
        <v>166</v>
      </c>
      <c r="U137" s="27">
        <f t="shared" si="4"/>
        <v>29181.629789350671</v>
      </c>
      <c r="V137" s="26" t="str">
        <f t="shared" si="5"/>
        <v>Comanche County, OK</v>
      </c>
    </row>
    <row r="138" spans="2:22" ht="15" thickBot="1" x14ac:dyDescent="0.35">
      <c r="B138" s="18">
        <v>126</v>
      </c>
      <c r="C138" s="5" t="s">
        <v>10</v>
      </c>
      <c r="D138" s="6" t="s">
        <v>11</v>
      </c>
      <c r="E138" s="8">
        <v>44013</v>
      </c>
      <c r="F138" s="8">
        <v>43647</v>
      </c>
      <c r="G138" s="8">
        <v>44012</v>
      </c>
      <c r="H138" s="140">
        <f>_xlfn.DAYS(G138,F138)/'Standards &amp; Assumptions'!$C$9</f>
        <v>52.142857142857146</v>
      </c>
      <c r="I138" s="19">
        <f t="shared" si="3"/>
        <v>29186.653874787931</v>
      </c>
      <c r="J138" s="139">
        <v>1929.18</v>
      </c>
      <c r="K138" s="20">
        <v>15.129046473003001</v>
      </c>
      <c r="L138" s="9" t="s">
        <v>3</v>
      </c>
      <c r="M138" s="9" t="s">
        <v>7</v>
      </c>
      <c r="N138" s="9" t="s">
        <v>8</v>
      </c>
      <c r="O138" s="6" t="s">
        <v>164</v>
      </c>
      <c r="P138" s="6" t="s">
        <v>165</v>
      </c>
      <c r="Q138" s="6" t="s">
        <v>34</v>
      </c>
      <c r="R138" s="18" t="s">
        <v>79</v>
      </c>
      <c r="S138" s="18" t="s">
        <v>58</v>
      </c>
      <c r="T138" s="6" t="s">
        <v>166</v>
      </c>
      <c r="U138" s="27">
        <f t="shared" si="4"/>
        <v>29186.653874787931</v>
      </c>
      <c r="V138" s="26" t="str">
        <f t="shared" si="5"/>
        <v>Comanche County, OK</v>
      </c>
    </row>
    <row r="139" spans="2:22" ht="15" thickBot="1" x14ac:dyDescent="0.35">
      <c r="B139" s="18">
        <v>127</v>
      </c>
      <c r="C139" s="5" t="s">
        <v>10</v>
      </c>
      <c r="D139" s="6" t="s">
        <v>11</v>
      </c>
      <c r="E139" s="8">
        <v>44013</v>
      </c>
      <c r="F139" s="8">
        <v>43647</v>
      </c>
      <c r="G139" s="8">
        <v>44012</v>
      </c>
      <c r="H139" s="140">
        <f>_xlfn.DAYS(G139,F139)/'Standards &amp; Assumptions'!$C$9</f>
        <v>52.142857142857146</v>
      </c>
      <c r="I139" s="19">
        <f t="shared" si="3"/>
        <v>29191.766226186795</v>
      </c>
      <c r="J139" s="139">
        <v>1929.18</v>
      </c>
      <c r="K139" s="20">
        <v>15.131696485650274</v>
      </c>
      <c r="L139" s="9" t="s">
        <v>3</v>
      </c>
      <c r="M139" s="9" t="s">
        <v>7</v>
      </c>
      <c r="N139" s="9" t="s">
        <v>8</v>
      </c>
      <c r="O139" s="6" t="s">
        <v>164</v>
      </c>
      <c r="P139" s="6" t="s">
        <v>165</v>
      </c>
      <c r="Q139" s="6" t="s">
        <v>34</v>
      </c>
      <c r="R139" s="18" t="s">
        <v>79</v>
      </c>
      <c r="S139" s="18" t="s">
        <v>58</v>
      </c>
      <c r="T139" s="6" t="s">
        <v>166</v>
      </c>
      <c r="U139" s="27">
        <f t="shared" si="4"/>
        <v>29191.766226186795</v>
      </c>
      <c r="V139" s="26" t="str">
        <f t="shared" si="5"/>
        <v>Comanche County, OK</v>
      </c>
    </row>
    <row r="140" spans="2:22" ht="15" thickBot="1" x14ac:dyDescent="0.35">
      <c r="B140" s="18">
        <v>128</v>
      </c>
      <c r="C140" s="5" t="s">
        <v>10</v>
      </c>
      <c r="D140" s="6" t="s">
        <v>11</v>
      </c>
      <c r="E140" s="8">
        <v>44013</v>
      </c>
      <c r="F140" s="8">
        <v>43647</v>
      </c>
      <c r="G140" s="8">
        <v>44012</v>
      </c>
      <c r="H140" s="140">
        <f>_xlfn.DAYS(G140,F140)/'Standards &amp; Assumptions'!$C$9</f>
        <v>52.142857142857146</v>
      </c>
      <c r="I140" s="19">
        <f t="shared" si="3"/>
        <v>29196.843258696812</v>
      </c>
      <c r="J140" s="139">
        <v>1929.18</v>
      </c>
      <c r="K140" s="20">
        <v>15.134328190576728</v>
      </c>
      <c r="L140" s="9" t="s">
        <v>3</v>
      </c>
      <c r="M140" s="9" t="s">
        <v>7</v>
      </c>
      <c r="N140" s="9" t="s">
        <v>8</v>
      </c>
      <c r="O140" s="6" t="s">
        <v>164</v>
      </c>
      <c r="P140" s="6" t="s">
        <v>165</v>
      </c>
      <c r="Q140" s="6" t="s">
        <v>34</v>
      </c>
      <c r="R140" s="18" t="s">
        <v>79</v>
      </c>
      <c r="S140" s="18" t="s">
        <v>58</v>
      </c>
      <c r="T140" s="6" t="s">
        <v>166</v>
      </c>
      <c r="U140" s="27">
        <f t="shared" si="4"/>
        <v>29196.843258696812</v>
      </c>
      <c r="V140" s="26" t="str">
        <f t="shared" si="5"/>
        <v>Comanche County, OK</v>
      </c>
    </row>
    <row r="141" spans="2:22" ht="15" thickBot="1" x14ac:dyDescent="0.35">
      <c r="B141" s="18">
        <v>129</v>
      </c>
      <c r="C141" s="10" t="s">
        <v>10</v>
      </c>
      <c r="D141" s="6" t="s">
        <v>11</v>
      </c>
      <c r="E141" s="8">
        <v>43983</v>
      </c>
      <c r="F141" s="8">
        <v>43647</v>
      </c>
      <c r="G141" s="8">
        <v>44012</v>
      </c>
      <c r="H141" s="140">
        <f>_xlfn.DAYS(G141,F141)/'Standards &amp; Assumptions'!$C$9</f>
        <v>52.142857142857146</v>
      </c>
      <c r="I141" s="19">
        <f t="shared" ref="I141:I204" si="6">J141*K141</f>
        <v>31575.072979761542</v>
      </c>
      <c r="J141" s="139">
        <v>2085.6</v>
      </c>
      <c r="K141" s="20">
        <v>15.139563185539673</v>
      </c>
      <c r="L141" s="9" t="s">
        <v>3</v>
      </c>
      <c r="M141" s="6" t="s">
        <v>7</v>
      </c>
      <c r="N141" s="9" t="s">
        <v>8</v>
      </c>
      <c r="O141" s="6" t="s">
        <v>164</v>
      </c>
      <c r="P141" s="6" t="s">
        <v>165</v>
      </c>
      <c r="Q141" s="6" t="s">
        <v>34</v>
      </c>
      <c r="R141" s="18" t="s">
        <v>79</v>
      </c>
      <c r="S141" s="18" t="s">
        <v>58</v>
      </c>
      <c r="T141" s="6" t="s">
        <v>166</v>
      </c>
      <c r="U141" s="27">
        <f t="shared" ref="U141:U204" si="7">J141*K141</f>
        <v>31575.072979761542</v>
      </c>
      <c r="V141" s="26" t="str">
        <f t="shared" ref="V141:V204" si="8">_xlfn.CONCAT(P141,S141,Q141,R141,S141,T141)</f>
        <v>Comanche County, OK</v>
      </c>
    </row>
    <row r="142" spans="2:22" ht="15" thickBot="1" x14ac:dyDescent="0.35">
      <c r="B142" s="18">
        <v>130</v>
      </c>
      <c r="C142" s="10" t="s">
        <v>10</v>
      </c>
      <c r="D142" s="6" t="s">
        <v>11</v>
      </c>
      <c r="E142" s="8">
        <v>43983</v>
      </c>
      <c r="F142" s="8">
        <v>43647</v>
      </c>
      <c r="G142" s="8">
        <v>44012</v>
      </c>
      <c r="H142" s="140">
        <f>_xlfn.DAYS(G142,F142)/'Standards &amp; Assumptions'!$C$9</f>
        <v>52.142857142857146</v>
      </c>
      <c r="I142" s="19">
        <f t="shared" si="6"/>
        <v>31577.677708149116</v>
      </c>
      <c r="J142" s="139">
        <v>2085.6</v>
      </c>
      <c r="K142" s="20">
        <v>15.140812096350746</v>
      </c>
      <c r="L142" s="9" t="s">
        <v>3</v>
      </c>
      <c r="M142" s="6" t="s">
        <v>7</v>
      </c>
      <c r="N142" s="9" t="s">
        <v>8</v>
      </c>
      <c r="O142" s="6" t="s">
        <v>164</v>
      </c>
      <c r="P142" s="6" t="s">
        <v>165</v>
      </c>
      <c r="Q142" s="6" t="s">
        <v>34</v>
      </c>
      <c r="R142" s="18" t="s">
        <v>79</v>
      </c>
      <c r="S142" s="18" t="s">
        <v>58</v>
      </c>
      <c r="T142" s="6" t="s">
        <v>166</v>
      </c>
      <c r="U142" s="27">
        <f t="shared" si="7"/>
        <v>31577.677708149116</v>
      </c>
      <c r="V142" s="26" t="str">
        <f t="shared" si="8"/>
        <v>Comanche County, OK</v>
      </c>
    </row>
    <row r="143" spans="2:22" ht="15" thickBot="1" x14ac:dyDescent="0.35">
      <c r="B143" s="18">
        <v>131</v>
      </c>
      <c r="C143" s="10" t="s">
        <v>10</v>
      </c>
      <c r="D143" s="6" t="s">
        <v>11</v>
      </c>
      <c r="E143" s="8">
        <v>43983</v>
      </c>
      <c r="F143" s="8">
        <v>43647</v>
      </c>
      <c r="G143" s="8">
        <v>44012</v>
      </c>
      <c r="H143" s="140">
        <f>_xlfn.DAYS(G143,F143)/'Standards &amp; Assumptions'!$C$9</f>
        <v>52.142857142857146</v>
      </c>
      <c r="I143" s="19">
        <f t="shared" si="6"/>
        <v>31603.60384297893</v>
      </c>
      <c r="J143" s="139">
        <v>2085.6</v>
      </c>
      <c r="K143" s="20">
        <v>15.153243116119549</v>
      </c>
      <c r="L143" s="9" t="s">
        <v>3</v>
      </c>
      <c r="M143" s="6" t="s">
        <v>7</v>
      </c>
      <c r="N143" s="9" t="s">
        <v>8</v>
      </c>
      <c r="O143" s="6" t="s">
        <v>164</v>
      </c>
      <c r="P143" s="6" t="s">
        <v>165</v>
      </c>
      <c r="Q143" s="6" t="s">
        <v>34</v>
      </c>
      <c r="R143" s="18" t="s">
        <v>79</v>
      </c>
      <c r="S143" s="18" t="s">
        <v>58</v>
      </c>
      <c r="T143" s="6" t="s">
        <v>166</v>
      </c>
      <c r="U143" s="27">
        <f t="shared" si="7"/>
        <v>31603.60384297893</v>
      </c>
      <c r="V143" s="26" t="str">
        <f t="shared" si="8"/>
        <v>Comanche County, OK</v>
      </c>
    </row>
    <row r="144" spans="2:22" ht="15" thickBot="1" x14ac:dyDescent="0.35">
      <c r="B144" s="18">
        <v>132</v>
      </c>
      <c r="C144" s="10" t="s">
        <v>10</v>
      </c>
      <c r="D144" s="6" t="s">
        <v>11</v>
      </c>
      <c r="E144" s="8">
        <v>43983</v>
      </c>
      <c r="F144" s="8">
        <v>43647</v>
      </c>
      <c r="G144" s="8">
        <v>44012</v>
      </c>
      <c r="H144" s="140">
        <f>_xlfn.DAYS(G144,F144)/'Standards &amp; Assumptions'!$C$9</f>
        <v>52.142857142857146</v>
      </c>
      <c r="I144" s="19">
        <f t="shared" si="6"/>
        <v>31655.935599140706</v>
      </c>
      <c r="J144" s="139">
        <v>2085.6</v>
      </c>
      <c r="K144" s="20">
        <v>15.178335059043301</v>
      </c>
      <c r="L144" s="9" t="s">
        <v>3</v>
      </c>
      <c r="M144" s="6" t="s">
        <v>7</v>
      </c>
      <c r="N144" s="9" t="s">
        <v>8</v>
      </c>
      <c r="O144" s="6" t="s">
        <v>164</v>
      </c>
      <c r="P144" s="6" t="s">
        <v>165</v>
      </c>
      <c r="Q144" s="6" t="s">
        <v>34</v>
      </c>
      <c r="R144" s="18" t="s">
        <v>79</v>
      </c>
      <c r="S144" s="18" t="s">
        <v>58</v>
      </c>
      <c r="T144" s="6" t="s">
        <v>166</v>
      </c>
      <c r="U144" s="27">
        <f t="shared" si="7"/>
        <v>31655.935599140706</v>
      </c>
      <c r="V144" s="26" t="str">
        <f t="shared" si="8"/>
        <v>Comanche County, OK</v>
      </c>
    </row>
    <row r="145" spans="2:22" ht="15" thickBot="1" x14ac:dyDescent="0.35">
      <c r="B145" s="18">
        <v>133</v>
      </c>
      <c r="C145" s="10" t="s">
        <v>10</v>
      </c>
      <c r="D145" s="6" t="s">
        <v>11</v>
      </c>
      <c r="E145" s="8">
        <v>43983</v>
      </c>
      <c r="F145" s="8">
        <v>43647</v>
      </c>
      <c r="G145" s="8">
        <v>44012</v>
      </c>
      <c r="H145" s="140">
        <f>_xlfn.DAYS(G145,F145)/'Standards &amp; Assumptions'!$C$9</f>
        <v>52.142857142857146</v>
      </c>
      <c r="I145" s="19">
        <f t="shared" si="6"/>
        <v>30080.012939217082</v>
      </c>
      <c r="J145" s="139">
        <v>1981.32</v>
      </c>
      <c r="K145" s="20">
        <v>15.181804523861407</v>
      </c>
      <c r="L145" s="9" t="s">
        <v>3</v>
      </c>
      <c r="M145" s="6" t="s">
        <v>7</v>
      </c>
      <c r="N145" s="9" t="s">
        <v>8</v>
      </c>
      <c r="O145" s="6" t="s">
        <v>164</v>
      </c>
      <c r="P145" s="6" t="s">
        <v>165</v>
      </c>
      <c r="Q145" s="6" t="s">
        <v>34</v>
      </c>
      <c r="R145" s="18" t="s">
        <v>79</v>
      </c>
      <c r="S145" s="18" t="s">
        <v>58</v>
      </c>
      <c r="T145" s="6" t="s">
        <v>166</v>
      </c>
      <c r="U145" s="27">
        <f t="shared" si="7"/>
        <v>30080.012939217082</v>
      </c>
      <c r="V145" s="26" t="str">
        <f t="shared" si="8"/>
        <v>Comanche County, OK</v>
      </c>
    </row>
    <row r="146" spans="2:22" ht="15" thickBot="1" x14ac:dyDescent="0.35">
      <c r="B146" s="18">
        <v>134</v>
      </c>
      <c r="C146" s="10" t="s">
        <v>10</v>
      </c>
      <c r="D146" s="6" t="s">
        <v>11</v>
      </c>
      <c r="E146" s="8">
        <v>43983</v>
      </c>
      <c r="F146" s="8">
        <v>43647</v>
      </c>
      <c r="G146" s="8">
        <v>44012</v>
      </c>
      <c r="H146" s="140">
        <f>_xlfn.DAYS(G146,F146)/'Standards &amp; Assumptions'!$C$9</f>
        <v>52.142857142857146</v>
      </c>
      <c r="I146" s="19">
        <f t="shared" si="6"/>
        <v>29299.580019338049</v>
      </c>
      <c r="J146" s="139">
        <v>1929.18</v>
      </c>
      <c r="K146" s="20">
        <v>15.187582298872085</v>
      </c>
      <c r="L146" s="9" t="s">
        <v>3</v>
      </c>
      <c r="M146" s="6" t="s">
        <v>7</v>
      </c>
      <c r="N146" s="9" t="s">
        <v>8</v>
      </c>
      <c r="O146" s="6" t="s">
        <v>164</v>
      </c>
      <c r="P146" s="6" t="s">
        <v>165</v>
      </c>
      <c r="Q146" s="6" t="s">
        <v>34</v>
      </c>
      <c r="R146" s="18" t="s">
        <v>79</v>
      </c>
      <c r="S146" s="18" t="s">
        <v>58</v>
      </c>
      <c r="T146" s="6" t="s">
        <v>166</v>
      </c>
      <c r="U146" s="27">
        <f t="shared" si="7"/>
        <v>29299.580019338049</v>
      </c>
      <c r="V146" s="26" t="str">
        <f t="shared" si="8"/>
        <v>Comanche County, OK</v>
      </c>
    </row>
    <row r="147" spans="2:22" ht="15" thickBot="1" x14ac:dyDescent="0.35">
      <c r="B147" s="18">
        <v>135</v>
      </c>
      <c r="C147" s="10" t="s">
        <v>10</v>
      </c>
      <c r="D147" s="6" t="s">
        <v>11</v>
      </c>
      <c r="E147" s="8">
        <v>43983</v>
      </c>
      <c r="F147" s="8">
        <v>43647</v>
      </c>
      <c r="G147" s="8">
        <v>44012</v>
      </c>
      <c r="H147" s="140">
        <f>_xlfn.DAYS(G147,F147)/'Standards &amp; Assumptions'!$C$9</f>
        <v>52.142857142857146</v>
      </c>
      <c r="I147" s="19">
        <f t="shared" si="6"/>
        <v>28521.416871917314</v>
      </c>
      <c r="J147" s="139">
        <v>1877.04</v>
      </c>
      <c r="K147" s="20">
        <v>15.19489029105257</v>
      </c>
      <c r="L147" s="9" t="s">
        <v>3</v>
      </c>
      <c r="M147" s="6" t="s">
        <v>7</v>
      </c>
      <c r="N147" s="9" t="s">
        <v>8</v>
      </c>
      <c r="O147" s="6" t="s">
        <v>164</v>
      </c>
      <c r="P147" s="6" t="s">
        <v>165</v>
      </c>
      <c r="Q147" s="6" t="s">
        <v>34</v>
      </c>
      <c r="R147" s="18" t="s">
        <v>79</v>
      </c>
      <c r="S147" s="18" t="s">
        <v>58</v>
      </c>
      <c r="T147" s="6" t="s">
        <v>166</v>
      </c>
      <c r="U147" s="27">
        <f t="shared" si="7"/>
        <v>28521.416871917314</v>
      </c>
      <c r="V147" s="26" t="str">
        <f t="shared" si="8"/>
        <v>Comanche County, OK</v>
      </c>
    </row>
    <row r="148" spans="2:22" ht="15" thickBot="1" x14ac:dyDescent="0.35">
      <c r="B148" s="18">
        <v>136</v>
      </c>
      <c r="C148" s="5" t="s">
        <v>9</v>
      </c>
      <c r="D148" s="6" t="s">
        <v>11</v>
      </c>
      <c r="E148" s="7">
        <v>42736</v>
      </c>
      <c r="F148" s="8">
        <v>43647</v>
      </c>
      <c r="G148" s="8">
        <v>44012</v>
      </c>
      <c r="H148" s="140">
        <f>_xlfn.DAYS(G148,F148)/'Standards &amp; Assumptions'!$C$9</f>
        <v>52.142857142857146</v>
      </c>
      <c r="I148" s="19">
        <f t="shared" si="6"/>
        <v>27776.124116924646</v>
      </c>
      <c r="J148" s="139">
        <v>1824.9</v>
      </c>
      <c r="K148" s="20">
        <v>15.22062804368713</v>
      </c>
      <c r="L148" s="9" t="s">
        <v>3</v>
      </c>
      <c r="M148" s="6" t="s">
        <v>7</v>
      </c>
      <c r="N148" s="9" t="s">
        <v>8</v>
      </c>
      <c r="O148" s="6" t="s">
        <v>164</v>
      </c>
      <c r="P148" s="6" t="s">
        <v>165</v>
      </c>
      <c r="Q148" s="6" t="s">
        <v>34</v>
      </c>
      <c r="R148" s="18" t="s">
        <v>79</v>
      </c>
      <c r="S148" s="18" t="s">
        <v>58</v>
      </c>
      <c r="T148" s="6" t="s">
        <v>166</v>
      </c>
      <c r="U148" s="27">
        <f t="shared" si="7"/>
        <v>27776.124116924646</v>
      </c>
      <c r="V148" s="26" t="str">
        <f t="shared" si="8"/>
        <v>Comanche County, OK</v>
      </c>
    </row>
    <row r="149" spans="2:22" ht="15" thickBot="1" x14ac:dyDescent="0.35">
      <c r="B149" s="18">
        <v>137</v>
      </c>
      <c r="C149" s="10" t="s">
        <v>10</v>
      </c>
      <c r="D149" s="6" t="s">
        <v>11</v>
      </c>
      <c r="E149" s="8">
        <v>43983</v>
      </c>
      <c r="F149" s="8">
        <v>43647</v>
      </c>
      <c r="G149" s="8">
        <v>44012</v>
      </c>
      <c r="H149" s="140">
        <f>_xlfn.DAYS(G149,F149)/'Standards &amp; Assumptions'!$C$9</f>
        <v>52.142857142857146</v>
      </c>
      <c r="I149" s="19">
        <f t="shared" si="6"/>
        <v>27779.817171915165</v>
      </c>
      <c r="J149" s="139">
        <v>1824.9</v>
      </c>
      <c r="K149" s="20">
        <v>15.222651746350575</v>
      </c>
      <c r="L149" s="9" t="s">
        <v>3</v>
      </c>
      <c r="M149" s="6" t="s">
        <v>7</v>
      </c>
      <c r="N149" s="9" t="s">
        <v>8</v>
      </c>
      <c r="O149" s="6" t="s">
        <v>164</v>
      </c>
      <c r="P149" s="6" t="s">
        <v>165</v>
      </c>
      <c r="Q149" s="6" t="s">
        <v>34</v>
      </c>
      <c r="R149" s="18" t="s">
        <v>79</v>
      </c>
      <c r="S149" s="18" t="s">
        <v>58</v>
      </c>
      <c r="T149" s="6" t="s">
        <v>166</v>
      </c>
      <c r="U149" s="27">
        <f t="shared" si="7"/>
        <v>27779.817171915165</v>
      </c>
      <c r="V149" s="26" t="str">
        <f t="shared" si="8"/>
        <v>Comanche County, OK</v>
      </c>
    </row>
    <row r="150" spans="2:22" ht="15" thickBot="1" x14ac:dyDescent="0.35">
      <c r="B150" s="18">
        <v>138</v>
      </c>
      <c r="C150" s="10" t="s">
        <v>10</v>
      </c>
      <c r="D150" s="6" t="s">
        <v>11</v>
      </c>
      <c r="E150" s="8">
        <v>43983</v>
      </c>
      <c r="F150" s="8">
        <v>43647</v>
      </c>
      <c r="G150" s="8">
        <v>44012</v>
      </c>
      <c r="H150" s="140">
        <f>_xlfn.DAYS(G150,F150)/'Standards &amp; Assumptions'!$C$9</f>
        <v>52.142857142857146</v>
      </c>
      <c r="I150" s="19">
        <f t="shared" si="6"/>
        <v>26244.381703819367</v>
      </c>
      <c r="J150" s="139">
        <v>1720.6200000000001</v>
      </c>
      <c r="K150" s="20">
        <v>15.252863330554895</v>
      </c>
      <c r="L150" s="9" t="s">
        <v>3</v>
      </c>
      <c r="M150" s="6" t="s">
        <v>7</v>
      </c>
      <c r="N150" s="9" t="s">
        <v>8</v>
      </c>
      <c r="O150" s="6" t="s">
        <v>164</v>
      </c>
      <c r="P150" s="6" t="s">
        <v>165</v>
      </c>
      <c r="Q150" s="6" t="s">
        <v>34</v>
      </c>
      <c r="R150" s="18" t="s">
        <v>79</v>
      </c>
      <c r="S150" s="18" t="s">
        <v>58</v>
      </c>
      <c r="T150" s="6" t="s">
        <v>166</v>
      </c>
      <c r="U150" s="27">
        <f t="shared" si="7"/>
        <v>26244.381703819367</v>
      </c>
      <c r="V150" s="26" t="str">
        <f t="shared" si="8"/>
        <v>Comanche County, OK</v>
      </c>
    </row>
    <row r="151" spans="2:22" ht="15" thickBot="1" x14ac:dyDescent="0.35">
      <c r="B151" s="18">
        <v>139</v>
      </c>
      <c r="C151" s="10" t="s">
        <v>10</v>
      </c>
      <c r="D151" s="6" t="s">
        <v>11</v>
      </c>
      <c r="E151" s="8">
        <v>43983</v>
      </c>
      <c r="F151" s="8">
        <v>43647</v>
      </c>
      <c r="G151" s="8">
        <v>44012</v>
      </c>
      <c r="H151" s="140">
        <f>_xlfn.DAYS(G151,F151)/'Standards &amp; Assumptions'!$C$9</f>
        <v>52.142857142857146</v>
      </c>
      <c r="I151" s="19">
        <f t="shared" si="6"/>
        <v>26275.858600442814</v>
      </c>
      <c r="J151" s="139">
        <v>1720.6200000000001</v>
      </c>
      <c r="K151" s="20">
        <v>15.271157257525084</v>
      </c>
      <c r="L151" s="9" t="s">
        <v>3</v>
      </c>
      <c r="M151" s="6" t="s">
        <v>7</v>
      </c>
      <c r="N151" s="9" t="s">
        <v>8</v>
      </c>
      <c r="O151" s="6" t="s">
        <v>164</v>
      </c>
      <c r="P151" s="6" t="s">
        <v>165</v>
      </c>
      <c r="Q151" s="6" t="s">
        <v>34</v>
      </c>
      <c r="R151" s="18" t="s">
        <v>79</v>
      </c>
      <c r="S151" s="18" t="s">
        <v>58</v>
      </c>
      <c r="T151" s="6" t="s">
        <v>166</v>
      </c>
      <c r="U151" s="27">
        <f t="shared" si="7"/>
        <v>26275.858600442814</v>
      </c>
      <c r="V151" s="26" t="str">
        <f t="shared" si="8"/>
        <v>Comanche County, OK</v>
      </c>
    </row>
    <row r="152" spans="2:22" ht="15" thickBot="1" x14ac:dyDescent="0.35">
      <c r="B152" s="18">
        <v>140</v>
      </c>
      <c r="C152" s="10" t="s">
        <v>10</v>
      </c>
      <c r="D152" s="6" t="s">
        <v>11</v>
      </c>
      <c r="E152" s="8">
        <v>43983</v>
      </c>
      <c r="F152" s="8">
        <v>43647</v>
      </c>
      <c r="G152" s="8">
        <v>44012</v>
      </c>
      <c r="H152" s="140">
        <f>_xlfn.DAYS(G152,F152)/'Standards &amp; Assumptions'!$C$9</f>
        <v>52.142857142857146</v>
      </c>
      <c r="I152" s="19">
        <f t="shared" si="6"/>
        <v>25509.130032739697</v>
      </c>
      <c r="J152" s="139">
        <v>1668.48</v>
      </c>
      <c r="K152" s="20">
        <v>15.28884375763551</v>
      </c>
      <c r="L152" s="9" t="s">
        <v>3</v>
      </c>
      <c r="M152" s="6" t="s">
        <v>7</v>
      </c>
      <c r="N152" s="9" t="s">
        <v>8</v>
      </c>
      <c r="O152" s="6" t="s">
        <v>164</v>
      </c>
      <c r="P152" s="6" t="s">
        <v>165</v>
      </c>
      <c r="Q152" s="6" t="s">
        <v>34</v>
      </c>
      <c r="R152" s="18" t="s">
        <v>79</v>
      </c>
      <c r="S152" s="18" t="s">
        <v>58</v>
      </c>
      <c r="T152" s="6" t="s">
        <v>166</v>
      </c>
      <c r="U152" s="27">
        <f t="shared" si="7"/>
        <v>25509.130032739697</v>
      </c>
      <c r="V152" s="26" t="str">
        <f t="shared" si="8"/>
        <v>Comanche County, OK</v>
      </c>
    </row>
    <row r="153" spans="2:22" ht="15" thickBot="1" x14ac:dyDescent="0.35">
      <c r="B153" s="18">
        <v>141</v>
      </c>
      <c r="C153" s="10" t="s">
        <v>10</v>
      </c>
      <c r="D153" s="6" t="s">
        <v>11</v>
      </c>
      <c r="E153" s="8">
        <v>43983</v>
      </c>
      <c r="F153" s="8">
        <v>43647</v>
      </c>
      <c r="G153" s="8">
        <v>44012</v>
      </c>
      <c r="H153" s="140">
        <f>_xlfn.DAYS(G153,F153)/'Standards &amp; Assumptions'!$C$9</f>
        <v>52.142857142857146</v>
      </c>
      <c r="I153" s="19">
        <f t="shared" si="6"/>
        <v>24722.079483418216</v>
      </c>
      <c r="J153" s="139">
        <v>1616.34</v>
      </c>
      <c r="K153" s="20">
        <v>15.295098483869864</v>
      </c>
      <c r="L153" s="9" t="s">
        <v>3</v>
      </c>
      <c r="M153" s="6" t="s">
        <v>7</v>
      </c>
      <c r="N153" s="9" t="s">
        <v>8</v>
      </c>
      <c r="O153" s="6" t="s">
        <v>164</v>
      </c>
      <c r="P153" s="6" t="s">
        <v>165</v>
      </c>
      <c r="Q153" s="6" t="s">
        <v>34</v>
      </c>
      <c r="R153" s="18" t="s">
        <v>79</v>
      </c>
      <c r="S153" s="18" t="s">
        <v>58</v>
      </c>
      <c r="T153" s="6" t="s">
        <v>166</v>
      </c>
      <c r="U153" s="27">
        <f t="shared" si="7"/>
        <v>24722.079483418216</v>
      </c>
      <c r="V153" s="26" t="str">
        <f t="shared" si="8"/>
        <v>Comanche County, OK</v>
      </c>
    </row>
    <row r="154" spans="2:22" ht="15" thickBot="1" x14ac:dyDescent="0.35">
      <c r="B154" s="18">
        <v>142</v>
      </c>
      <c r="C154" s="5" t="s">
        <v>10</v>
      </c>
      <c r="D154" s="6" t="s">
        <v>11</v>
      </c>
      <c r="E154" s="8">
        <v>44029</v>
      </c>
      <c r="F154" s="8">
        <v>43647</v>
      </c>
      <c r="G154" s="8">
        <v>44012</v>
      </c>
      <c r="H154" s="140">
        <f>_xlfn.DAYS(G154,F154)/'Standards &amp; Assumptions'!$C$9</f>
        <v>52.142857142857146</v>
      </c>
      <c r="I154" s="19">
        <f t="shared" si="6"/>
        <v>31900.865166451338</v>
      </c>
      <c r="J154" s="139">
        <v>2085.6</v>
      </c>
      <c r="K154" s="20">
        <v>15.295773478352196</v>
      </c>
      <c r="L154" s="9" t="s">
        <v>3</v>
      </c>
      <c r="M154" s="9" t="s">
        <v>7</v>
      </c>
      <c r="N154" s="9" t="s">
        <v>8</v>
      </c>
      <c r="O154" s="6" t="s">
        <v>138</v>
      </c>
      <c r="P154" s="6" t="s">
        <v>138</v>
      </c>
      <c r="Q154" s="6" t="s">
        <v>34</v>
      </c>
      <c r="R154" s="18" t="s">
        <v>79</v>
      </c>
      <c r="S154" s="18" t="s">
        <v>58</v>
      </c>
      <c r="T154" s="6" t="s">
        <v>139</v>
      </c>
      <c r="U154" s="27">
        <f t="shared" si="7"/>
        <v>31900.865166451338</v>
      </c>
      <c r="V154" s="26" t="str">
        <f t="shared" si="8"/>
        <v>Dallas County, TX</v>
      </c>
    </row>
    <row r="155" spans="2:22" ht="15" thickBot="1" x14ac:dyDescent="0.35">
      <c r="B155" s="18">
        <v>143</v>
      </c>
      <c r="C155" s="5" t="s">
        <v>10</v>
      </c>
      <c r="D155" s="6" t="s">
        <v>11</v>
      </c>
      <c r="E155" s="8">
        <v>44031</v>
      </c>
      <c r="F155" s="8">
        <v>43647</v>
      </c>
      <c r="G155" s="8">
        <v>44012</v>
      </c>
      <c r="H155" s="140">
        <f>_xlfn.DAYS(G155,F155)/'Standards &amp; Assumptions'!$C$9</f>
        <v>52.142857142857146</v>
      </c>
      <c r="I155" s="19">
        <f t="shared" si="6"/>
        <v>31901.928543741556</v>
      </c>
      <c r="J155" s="139">
        <v>2085.6</v>
      </c>
      <c r="K155" s="20">
        <v>15.296283344716896</v>
      </c>
      <c r="L155" s="9" t="s">
        <v>3</v>
      </c>
      <c r="M155" s="9" t="s">
        <v>7</v>
      </c>
      <c r="N155" s="9" t="s">
        <v>8</v>
      </c>
      <c r="O155" s="6" t="s">
        <v>138</v>
      </c>
      <c r="P155" s="6" t="s">
        <v>138</v>
      </c>
      <c r="Q155" s="6" t="s">
        <v>34</v>
      </c>
      <c r="R155" s="18" t="s">
        <v>79</v>
      </c>
      <c r="S155" s="18" t="s">
        <v>58</v>
      </c>
      <c r="T155" s="6" t="s">
        <v>139</v>
      </c>
      <c r="U155" s="27">
        <f t="shared" si="7"/>
        <v>31901.928543741556</v>
      </c>
      <c r="V155" s="26" t="str">
        <f t="shared" si="8"/>
        <v>Dallas County, TX</v>
      </c>
    </row>
    <row r="156" spans="2:22" ht="15" thickBot="1" x14ac:dyDescent="0.35">
      <c r="B156" s="18">
        <v>144</v>
      </c>
      <c r="C156" s="5" t="s">
        <v>10</v>
      </c>
      <c r="D156" s="6" t="s">
        <v>11</v>
      </c>
      <c r="E156" s="8">
        <v>44032</v>
      </c>
      <c r="F156" s="8">
        <v>43647</v>
      </c>
      <c r="G156" s="8">
        <v>44012</v>
      </c>
      <c r="H156" s="140">
        <f>_xlfn.DAYS(G156,F156)/'Standards &amp; Assumptions'!$C$9</f>
        <v>52.142857142857146</v>
      </c>
      <c r="I156" s="19">
        <f t="shared" si="6"/>
        <v>31924.308765474001</v>
      </c>
      <c r="J156" s="139">
        <v>2085.6</v>
      </c>
      <c r="K156" s="20">
        <v>15.30701417600403</v>
      </c>
      <c r="L156" s="9" t="s">
        <v>3</v>
      </c>
      <c r="M156" s="9" t="s">
        <v>7</v>
      </c>
      <c r="N156" s="9" t="s">
        <v>8</v>
      </c>
      <c r="O156" s="6" t="s">
        <v>138</v>
      </c>
      <c r="P156" s="6" t="s">
        <v>138</v>
      </c>
      <c r="Q156" s="6" t="s">
        <v>34</v>
      </c>
      <c r="R156" s="18" t="s">
        <v>79</v>
      </c>
      <c r="S156" s="18" t="s">
        <v>58</v>
      </c>
      <c r="T156" s="6" t="s">
        <v>139</v>
      </c>
      <c r="U156" s="27">
        <f t="shared" si="7"/>
        <v>31924.308765474001</v>
      </c>
      <c r="V156" s="26" t="str">
        <f t="shared" si="8"/>
        <v>Dallas County, TX</v>
      </c>
    </row>
    <row r="157" spans="2:22" ht="15" thickBot="1" x14ac:dyDescent="0.35">
      <c r="B157" s="18">
        <v>145</v>
      </c>
      <c r="C157" s="5" t="s">
        <v>10</v>
      </c>
      <c r="D157" s="6" t="s">
        <v>11</v>
      </c>
      <c r="E157" s="8">
        <v>44023</v>
      </c>
      <c r="F157" s="8">
        <v>43647</v>
      </c>
      <c r="G157" s="8">
        <v>44012</v>
      </c>
      <c r="H157" s="140">
        <f>_xlfn.DAYS(G157,F157)/'Standards &amp; Assumptions'!$C$9</f>
        <v>52.142857142857146</v>
      </c>
      <c r="I157" s="19">
        <f t="shared" si="6"/>
        <v>30330.18030687598</v>
      </c>
      <c r="J157" s="139">
        <v>1981.32</v>
      </c>
      <c r="K157" s="20">
        <v>15.308067503924647</v>
      </c>
      <c r="L157" s="9" t="s">
        <v>3</v>
      </c>
      <c r="M157" s="9" t="s">
        <v>7</v>
      </c>
      <c r="N157" s="9" t="s">
        <v>8</v>
      </c>
      <c r="O157" s="6" t="s">
        <v>138</v>
      </c>
      <c r="P157" s="6" t="s">
        <v>138</v>
      </c>
      <c r="Q157" s="6" t="s">
        <v>34</v>
      </c>
      <c r="R157" s="18" t="s">
        <v>79</v>
      </c>
      <c r="S157" s="18" t="s">
        <v>58</v>
      </c>
      <c r="T157" s="6" t="s">
        <v>139</v>
      </c>
      <c r="U157" s="27">
        <f t="shared" si="7"/>
        <v>30330.18030687598</v>
      </c>
      <c r="V157" s="26" t="str">
        <f t="shared" si="8"/>
        <v>Dallas County, TX</v>
      </c>
    </row>
    <row r="158" spans="2:22" ht="15" thickBot="1" x14ac:dyDescent="0.35">
      <c r="B158" s="18">
        <v>146</v>
      </c>
      <c r="C158" s="5" t="s">
        <v>10</v>
      </c>
      <c r="D158" s="6" t="s">
        <v>11</v>
      </c>
      <c r="E158" s="8">
        <v>44014</v>
      </c>
      <c r="F158" s="8">
        <v>43647</v>
      </c>
      <c r="G158" s="8">
        <v>44012</v>
      </c>
      <c r="H158" s="140">
        <f>_xlfn.DAYS(G158,F158)/'Standards &amp; Assumptions'!$C$9</f>
        <v>52.142857142857146</v>
      </c>
      <c r="I158" s="19">
        <f t="shared" si="6"/>
        <v>28780.580237648584</v>
      </c>
      <c r="J158" s="139">
        <v>1877.04</v>
      </c>
      <c r="K158" s="20">
        <v>15.332960532353379</v>
      </c>
      <c r="L158" s="9" t="s">
        <v>3</v>
      </c>
      <c r="M158" s="9" t="s">
        <v>7</v>
      </c>
      <c r="N158" s="9" t="s">
        <v>8</v>
      </c>
      <c r="O158" s="6" t="s">
        <v>138</v>
      </c>
      <c r="P158" s="6" t="s">
        <v>138</v>
      </c>
      <c r="Q158" s="6" t="s">
        <v>34</v>
      </c>
      <c r="R158" s="18" t="s">
        <v>79</v>
      </c>
      <c r="S158" s="18" t="s">
        <v>58</v>
      </c>
      <c r="T158" s="6" t="s">
        <v>139</v>
      </c>
      <c r="U158" s="27">
        <f t="shared" si="7"/>
        <v>28780.580237648584</v>
      </c>
      <c r="V158" s="26" t="str">
        <f t="shared" si="8"/>
        <v>Dallas County, TX</v>
      </c>
    </row>
    <row r="159" spans="2:22" ht="15" thickBot="1" x14ac:dyDescent="0.35">
      <c r="B159" s="18">
        <v>147</v>
      </c>
      <c r="C159" s="5" t="s">
        <v>10</v>
      </c>
      <c r="D159" s="6" t="s">
        <v>11</v>
      </c>
      <c r="E159" s="8">
        <v>44019</v>
      </c>
      <c r="F159" s="8">
        <v>43647</v>
      </c>
      <c r="G159" s="8">
        <v>44012</v>
      </c>
      <c r="H159" s="140">
        <f>_xlfn.DAYS(G159,F159)/'Standards &amp; Assumptions'!$C$9</f>
        <v>52.142857142857146</v>
      </c>
      <c r="I159" s="19">
        <f t="shared" si="6"/>
        <v>28803.589209350688</v>
      </c>
      <c r="J159" s="139">
        <v>1877.04</v>
      </c>
      <c r="K159" s="20">
        <v>15.34521864709899</v>
      </c>
      <c r="L159" s="9" t="s">
        <v>3</v>
      </c>
      <c r="M159" s="9" t="s">
        <v>7</v>
      </c>
      <c r="N159" s="9" t="s">
        <v>8</v>
      </c>
      <c r="O159" s="6" t="s">
        <v>138</v>
      </c>
      <c r="P159" s="6" t="s">
        <v>138</v>
      </c>
      <c r="Q159" s="6" t="s">
        <v>34</v>
      </c>
      <c r="R159" s="18" t="s">
        <v>79</v>
      </c>
      <c r="S159" s="18" t="s">
        <v>58</v>
      </c>
      <c r="T159" s="6" t="s">
        <v>139</v>
      </c>
      <c r="U159" s="27">
        <f t="shared" si="7"/>
        <v>28803.589209350688</v>
      </c>
      <c r="V159" s="26" t="str">
        <f t="shared" si="8"/>
        <v>Dallas County, TX</v>
      </c>
    </row>
    <row r="160" spans="2:22" ht="15" thickBot="1" x14ac:dyDescent="0.35">
      <c r="B160" s="18">
        <v>148</v>
      </c>
      <c r="C160" s="5" t="s">
        <v>10</v>
      </c>
      <c r="D160" s="6" t="s">
        <v>11</v>
      </c>
      <c r="E160" s="8">
        <v>44017</v>
      </c>
      <c r="F160" s="8">
        <v>43647</v>
      </c>
      <c r="G160" s="8">
        <v>44012</v>
      </c>
      <c r="H160" s="140">
        <f>_xlfn.DAYS(G160,F160)/'Standards &amp; Assumptions'!$C$9</f>
        <v>52.142857142857146</v>
      </c>
      <c r="I160" s="19">
        <f t="shared" si="6"/>
        <v>28069.121967545769</v>
      </c>
      <c r="J160" s="139">
        <v>1824.9</v>
      </c>
      <c r="K160" s="20">
        <v>15.381183608715967</v>
      </c>
      <c r="L160" s="9" t="s">
        <v>3</v>
      </c>
      <c r="M160" s="9" t="s">
        <v>7</v>
      </c>
      <c r="N160" s="9" t="s">
        <v>8</v>
      </c>
      <c r="O160" s="6" t="s">
        <v>138</v>
      </c>
      <c r="P160" s="6" t="s">
        <v>138</v>
      </c>
      <c r="Q160" s="6" t="s">
        <v>34</v>
      </c>
      <c r="R160" s="18" t="s">
        <v>79</v>
      </c>
      <c r="S160" s="18" t="s">
        <v>58</v>
      </c>
      <c r="T160" s="6" t="s">
        <v>139</v>
      </c>
      <c r="U160" s="27">
        <f t="shared" si="7"/>
        <v>28069.121967545769</v>
      </c>
      <c r="V160" s="26" t="str">
        <f t="shared" si="8"/>
        <v>Dallas County, TX</v>
      </c>
    </row>
    <row r="161" spans="2:22" ht="15" thickBot="1" x14ac:dyDescent="0.35">
      <c r="B161" s="18">
        <v>149</v>
      </c>
      <c r="C161" s="5" t="s">
        <v>10</v>
      </c>
      <c r="D161" s="6" t="s">
        <v>11</v>
      </c>
      <c r="E161" s="8">
        <v>44019</v>
      </c>
      <c r="F161" s="8">
        <v>43647</v>
      </c>
      <c r="G161" s="8">
        <v>44012</v>
      </c>
      <c r="H161" s="140">
        <f>_xlfn.DAYS(G161,F161)/'Standards &amp; Assumptions'!$C$9</f>
        <v>52.142857142857146</v>
      </c>
      <c r="I161" s="19">
        <f t="shared" si="6"/>
        <v>28074.367756197302</v>
      </c>
      <c r="J161" s="139">
        <v>1824.9</v>
      </c>
      <c r="K161" s="20">
        <v>15.384058170966792</v>
      </c>
      <c r="L161" s="9" t="s">
        <v>3</v>
      </c>
      <c r="M161" s="9" t="s">
        <v>7</v>
      </c>
      <c r="N161" s="9" t="s">
        <v>8</v>
      </c>
      <c r="O161" s="6" t="s">
        <v>138</v>
      </c>
      <c r="P161" s="6" t="s">
        <v>138</v>
      </c>
      <c r="Q161" s="6" t="s">
        <v>34</v>
      </c>
      <c r="R161" s="18" t="s">
        <v>79</v>
      </c>
      <c r="S161" s="18" t="s">
        <v>58</v>
      </c>
      <c r="T161" s="6" t="s">
        <v>139</v>
      </c>
      <c r="U161" s="27">
        <f t="shared" si="7"/>
        <v>28074.367756197302</v>
      </c>
      <c r="V161" s="26" t="str">
        <f t="shared" si="8"/>
        <v>Dallas County, TX</v>
      </c>
    </row>
    <row r="162" spans="2:22" ht="15" thickBot="1" x14ac:dyDescent="0.35">
      <c r="B162" s="18">
        <v>150</v>
      </c>
      <c r="C162" s="5" t="s">
        <v>10</v>
      </c>
      <c r="D162" s="6" t="s">
        <v>11</v>
      </c>
      <c r="E162" s="8">
        <v>44022</v>
      </c>
      <c r="F162" s="8">
        <v>43647</v>
      </c>
      <c r="G162" s="8">
        <v>44012</v>
      </c>
      <c r="H162" s="140">
        <f>_xlfn.DAYS(G162,F162)/'Standards &amp; Assumptions'!$C$9</f>
        <v>52.142857142857146</v>
      </c>
      <c r="I162" s="19">
        <f t="shared" si="6"/>
        <v>28113.348441439397</v>
      </c>
      <c r="J162" s="139">
        <v>1824.9</v>
      </c>
      <c r="K162" s="20">
        <v>15.40541862098712</v>
      </c>
      <c r="L162" s="9" t="s">
        <v>3</v>
      </c>
      <c r="M162" s="9" t="s">
        <v>7</v>
      </c>
      <c r="N162" s="9" t="s">
        <v>8</v>
      </c>
      <c r="O162" s="6" t="s">
        <v>138</v>
      </c>
      <c r="P162" s="6" t="s">
        <v>138</v>
      </c>
      <c r="Q162" s="6" t="s">
        <v>34</v>
      </c>
      <c r="R162" s="18" t="s">
        <v>79</v>
      </c>
      <c r="S162" s="18" t="s">
        <v>58</v>
      </c>
      <c r="T162" s="6" t="s">
        <v>139</v>
      </c>
      <c r="U162" s="27">
        <f t="shared" si="7"/>
        <v>28113.348441439397</v>
      </c>
      <c r="V162" s="26" t="str">
        <f t="shared" si="8"/>
        <v>Dallas County, TX</v>
      </c>
    </row>
    <row r="163" spans="2:22" ht="15" thickBot="1" x14ac:dyDescent="0.35">
      <c r="B163" s="18">
        <v>151</v>
      </c>
      <c r="C163" s="5" t="s">
        <v>10</v>
      </c>
      <c r="D163" s="6" t="s">
        <v>11</v>
      </c>
      <c r="E163" s="8">
        <v>44016</v>
      </c>
      <c r="F163" s="8">
        <v>43647</v>
      </c>
      <c r="G163" s="8">
        <v>44012</v>
      </c>
      <c r="H163" s="140">
        <f>_xlfn.DAYS(G163,F163)/'Standards &amp; Assumptions'!$C$9</f>
        <v>52.142857142857146</v>
      </c>
      <c r="I163" s="19">
        <f t="shared" si="6"/>
        <v>27382.898570456073</v>
      </c>
      <c r="J163" s="139">
        <v>1772.76</v>
      </c>
      <c r="K163" s="20">
        <v>15.446478130404607</v>
      </c>
      <c r="L163" s="9" t="s">
        <v>3</v>
      </c>
      <c r="M163" s="9" t="s">
        <v>7</v>
      </c>
      <c r="N163" s="9" t="s">
        <v>8</v>
      </c>
      <c r="O163" s="6" t="s">
        <v>138</v>
      </c>
      <c r="P163" s="6" t="s">
        <v>138</v>
      </c>
      <c r="Q163" s="6" t="s">
        <v>34</v>
      </c>
      <c r="R163" s="18" t="s">
        <v>79</v>
      </c>
      <c r="S163" s="18" t="s">
        <v>58</v>
      </c>
      <c r="T163" s="6" t="s">
        <v>139</v>
      </c>
      <c r="U163" s="27">
        <f t="shared" si="7"/>
        <v>27382.898570456073</v>
      </c>
      <c r="V163" s="26" t="str">
        <f t="shared" si="8"/>
        <v>Dallas County, TX</v>
      </c>
    </row>
    <row r="164" spans="2:22" ht="15" thickBot="1" x14ac:dyDescent="0.35">
      <c r="B164" s="18">
        <v>152</v>
      </c>
      <c r="C164" s="5" t="s">
        <v>10</v>
      </c>
      <c r="D164" s="6" t="s">
        <v>11</v>
      </c>
      <c r="E164" s="8">
        <v>44021</v>
      </c>
      <c r="F164" s="8">
        <v>43647</v>
      </c>
      <c r="G164" s="8">
        <v>44012</v>
      </c>
      <c r="H164" s="140">
        <f>_xlfn.DAYS(G164,F164)/'Standards &amp; Assumptions'!$C$9</f>
        <v>52.142857142857146</v>
      </c>
      <c r="I164" s="19">
        <f t="shared" si="6"/>
        <v>27386.707224258756</v>
      </c>
      <c r="J164" s="139">
        <v>1772.76</v>
      </c>
      <c r="K164" s="20">
        <v>15.448626562117125</v>
      </c>
      <c r="L164" s="9" t="s">
        <v>3</v>
      </c>
      <c r="M164" s="9" t="s">
        <v>7</v>
      </c>
      <c r="N164" s="9" t="s">
        <v>8</v>
      </c>
      <c r="O164" s="6" t="s">
        <v>138</v>
      </c>
      <c r="P164" s="6" t="s">
        <v>138</v>
      </c>
      <c r="Q164" s="6" t="s">
        <v>34</v>
      </c>
      <c r="R164" s="18" t="s">
        <v>79</v>
      </c>
      <c r="S164" s="18" t="s">
        <v>58</v>
      </c>
      <c r="T164" s="6" t="s">
        <v>139</v>
      </c>
      <c r="U164" s="27">
        <f t="shared" si="7"/>
        <v>27386.707224258756</v>
      </c>
      <c r="V164" s="26" t="str">
        <f t="shared" si="8"/>
        <v>Dallas County, TX</v>
      </c>
    </row>
    <row r="165" spans="2:22" ht="15" thickBot="1" x14ac:dyDescent="0.35">
      <c r="B165" s="18">
        <v>153</v>
      </c>
      <c r="C165" s="5" t="s">
        <v>10</v>
      </c>
      <c r="D165" s="6" t="s">
        <v>11</v>
      </c>
      <c r="E165" s="8">
        <v>44030</v>
      </c>
      <c r="F165" s="8">
        <v>43647</v>
      </c>
      <c r="G165" s="8">
        <v>44012</v>
      </c>
      <c r="H165" s="140">
        <f>_xlfn.DAYS(G165,F165)/'Standards &amp; Assumptions'!$C$9</f>
        <v>52.142857142857146</v>
      </c>
      <c r="I165" s="19">
        <f t="shared" si="6"/>
        <v>26591.841631423205</v>
      </c>
      <c r="J165" s="139">
        <v>1720.6200000000001</v>
      </c>
      <c r="K165" s="20">
        <v>15.454802124480247</v>
      </c>
      <c r="L165" s="9" t="s">
        <v>3</v>
      </c>
      <c r="M165" s="9" t="s">
        <v>7</v>
      </c>
      <c r="N165" s="9" t="s">
        <v>8</v>
      </c>
      <c r="O165" s="6" t="s">
        <v>138</v>
      </c>
      <c r="P165" s="6" t="s">
        <v>138</v>
      </c>
      <c r="Q165" s="6" t="s">
        <v>34</v>
      </c>
      <c r="R165" s="18" t="s">
        <v>79</v>
      </c>
      <c r="S165" s="18" t="s">
        <v>58</v>
      </c>
      <c r="T165" s="6" t="s">
        <v>139</v>
      </c>
      <c r="U165" s="27">
        <f t="shared" si="7"/>
        <v>26591.841631423205</v>
      </c>
      <c r="V165" s="26" t="str">
        <f t="shared" si="8"/>
        <v>Dallas County, TX</v>
      </c>
    </row>
    <row r="166" spans="2:22" ht="15" thickBot="1" x14ac:dyDescent="0.35">
      <c r="B166" s="18">
        <v>154</v>
      </c>
      <c r="C166" s="5" t="s">
        <v>10</v>
      </c>
      <c r="D166" s="6" t="s">
        <v>11</v>
      </c>
      <c r="E166" s="8">
        <v>44020</v>
      </c>
      <c r="F166" s="8">
        <v>43647</v>
      </c>
      <c r="G166" s="8">
        <v>44012</v>
      </c>
      <c r="H166" s="140">
        <f>_xlfn.DAYS(G166,F166)/'Standards &amp; Assumptions'!$C$9</f>
        <v>52.142857142857146</v>
      </c>
      <c r="I166" s="19">
        <f t="shared" si="6"/>
        <v>25854.067129550494</v>
      </c>
      <c r="J166" s="139">
        <v>1668.48</v>
      </c>
      <c r="K166" s="20">
        <v>15.495581085509261</v>
      </c>
      <c r="L166" s="9" t="s">
        <v>3</v>
      </c>
      <c r="M166" s="9" t="s">
        <v>7</v>
      </c>
      <c r="N166" s="9" t="s">
        <v>8</v>
      </c>
      <c r="O166" s="6" t="s">
        <v>138</v>
      </c>
      <c r="P166" s="6" t="s">
        <v>138</v>
      </c>
      <c r="Q166" s="6" t="s">
        <v>34</v>
      </c>
      <c r="R166" s="18" t="s">
        <v>79</v>
      </c>
      <c r="S166" s="18" t="s">
        <v>58</v>
      </c>
      <c r="T166" s="6" t="s">
        <v>139</v>
      </c>
      <c r="U166" s="27">
        <f t="shared" si="7"/>
        <v>25854.067129550494</v>
      </c>
      <c r="V166" s="26" t="str">
        <f t="shared" si="8"/>
        <v>Dallas County, TX</v>
      </c>
    </row>
    <row r="167" spans="2:22" ht="15" thickBot="1" x14ac:dyDescent="0.35">
      <c r="B167" s="18">
        <v>155</v>
      </c>
      <c r="C167" s="5" t="s">
        <v>10</v>
      </c>
      <c r="D167" s="6" t="s">
        <v>11</v>
      </c>
      <c r="E167" s="8">
        <v>44033</v>
      </c>
      <c r="F167" s="8">
        <v>43647</v>
      </c>
      <c r="G167" s="8">
        <v>44012</v>
      </c>
      <c r="H167" s="140">
        <f>_xlfn.DAYS(G167,F167)/'Standards &amp; Assumptions'!$C$9</f>
        <v>52.142857142857146</v>
      </c>
      <c r="I167" s="19">
        <f t="shared" si="6"/>
        <v>25862.021955934408</v>
      </c>
      <c r="J167" s="139">
        <v>1668.48</v>
      </c>
      <c r="K167" s="20">
        <v>15.500348794072693</v>
      </c>
      <c r="L167" s="9" t="s">
        <v>3</v>
      </c>
      <c r="M167" s="9" t="s">
        <v>7</v>
      </c>
      <c r="N167" s="9" t="s">
        <v>8</v>
      </c>
      <c r="O167" s="6" t="s">
        <v>138</v>
      </c>
      <c r="P167" s="6" t="s">
        <v>138</v>
      </c>
      <c r="Q167" s="6" t="s">
        <v>34</v>
      </c>
      <c r="R167" s="18" t="s">
        <v>79</v>
      </c>
      <c r="S167" s="18" t="s">
        <v>58</v>
      </c>
      <c r="T167" s="6" t="s">
        <v>139</v>
      </c>
      <c r="U167" s="27">
        <f t="shared" si="7"/>
        <v>25862.021955934408</v>
      </c>
      <c r="V167" s="26" t="str">
        <f t="shared" si="8"/>
        <v>Dallas County, TX</v>
      </c>
    </row>
    <row r="168" spans="2:22" ht="15" thickBot="1" x14ac:dyDescent="0.35">
      <c r="B168" s="18">
        <v>156</v>
      </c>
      <c r="C168" s="5" t="s">
        <v>9</v>
      </c>
      <c r="D168" s="6" t="s">
        <v>11</v>
      </c>
      <c r="E168" s="7">
        <v>43831</v>
      </c>
      <c r="F168" s="8">
        <v>43647</v>
      </c>
      <c r="G168" s="8">
        <v>44012</v>
      </c>
      <c r="H168" s="140">
        <f>_xlfn.DAYS(G168,F168)/'Standards &amp; Assumptions'!$C$9</f>
        <v>52.142857142857146</v>
      </c>
      <c r="I168" s="19">
        <f t="shared" si="6"/>
        <v>32361.179801227128</v>
      </c>
      <c r="J168" s="139">
        <v>2085.6</v>
      </c>
      <c r="K168" s="20">
        <v>15.516484369594902</v>
      </c>
      <c r="L168" s="9" t="s">
        <v>3</v>
      </c>
      <c r="M168" s="6" t="s">
        <v>7</v>
      </c>
      <c r="N168" s="9" t="s">
        <v>8</v>
      </c>
      <c r="O168" s="6" t="s">
        <v>138</v>
      </c>
      <c r="P168" s="6" t="s">
        <v>138</v>
      </c>
      <c r="Q168" s="6" t="s">
        <v>34</v>
      </c>
      <c r="R168" s="18" t="s">
        <v>79</v>
      </c>
      <c r="S168" s="18" t="s">
        <v>58</v>
      </c>
      <c r="T168" s="6" t="s">
        <v>139</v>
      </c>
      <c r="U168" s="27">
        <f t="shared" si="7"/>
        <v>32361.179801227128</v>
      </c>
      <c r="V168" s="26" t="str">
        <f t="shared" si="8"/>
        <v>Dallas County, TX</v>
      </c>
    </row>
    <row r="169" spans="2:22" ht="15" thickBot="1" x14ac:dyDescent="0.35">
      <c r="B169" s="18">
        <v>157</v>
      </c>
      <c r="C169" s="5" t="s">
        <v>9</v>
      </c>
      <c r="D169" s="6" t="s">
        <v>11</v>
      </c>
      <c r="E169" s="7">
        <v>41640</v>
      </c>
      <c r="F169" s="8">
        <v>43647</v>
      </c>
      <c r="G169" s="8">
        <v>44012</v>
      </c>
      <c r="H169" s="140">
        <f>_xlfn.DAYS(G169,F169)/'Standards &amp; Assumptions'!$C$9</f>
        <v>52.142857142857146</v>
      </c>
      <c r="I169" s="19">
        <f t="shared" si="6"/>
        <v>32420.297212162819</v>
      </c>
      <c r="J169" s="139">
        <v>2085.6</v>
      </c>
      <c r="K169" s="20">
        <v>15.544829886921184</v>
      </c>
      <c r="L169" s="9" t="s">
        <v>3</v>
      </c>
      <c r="M169" s="6" t="s">
        <v>7</v>
      </c>
      <c r="N169" s="9" t="s">
        <v>8</v>
      </c>
      <c r="O169" s="6" t="s">
        <v>138</v>
      </c>
      <c r="P169" s="6" t="s">
        <v>138</v>
      </c>
      <c r="Q169" s="6" t="s">
        <v>34</v>
      </c>
      <c r="R169" s="18" t="s">
        <v>79</v>
      </c>
      <c r="S169" s="18" t="s">
        <v>58</v>
      </c>
      <c r="T169" s="6" t="s">
        <v>139</v>
      </c>
      <c r="U169" s="27">
        <f t="shared" si="7"/>
        <v>32420.297212162819</v>
      </c>
      <c r="V169" s="26" t="str">
        <f t="shared" si="8"/>
        <v>Dallas County, TX</v>
      </c>
    </row>
    <row r="170" spans="2:22" ht="15" thickBot="1" x14ac:dyDescent="0.35">
      <c r="B170" s="18">
        <v>158</v>
      </c>
      <c r="C170" s="5" t="s">
        <v>10</v>
      </c>
      <c r="D170" s="6" t="s">
        <v>11</v>
      </c>
      <c r="E170" s="8">
        <v>44028</v>
      </c>
      <c r="F170" s="8">
        <v>43647</v>
      </c>
      <c r="G170" s="8">
        <v>44012</v>
      </c>
      <c r="H170" s="140">
        <f>_xlfn.DAYS(G170,F170)/'Standards &amp; Assumptions'!$C$9</f>
        <v>52.142857142857146</v>
      </c>
      <c r="I170" s="19">
        <f t="shared" si="6"/>
        <v>32436.723205202008</v>
      </c>
      <c r="J170" s="139">
        <v>2085.6</v>
      </c>
      <c r="K170" s="20">
        <v>15.552705794592448</v>
      </c>
      <c r="L170" s="9" t="s">
        <v>3</v>
      </c>
      <c r="M170" s="9" t="s">
        <v>7</v>
      </c>
      <c r="N170" s="9" t="s">
        <v>8</v>
      </c>
      <c r="O170" s="6" t="s">
        <v>138</v>
      </c>
      <c r="P170" s="6" t="s">
        <v>138</v>
      </c>
      <c r="Q170" s="6" t="s">
        <v>34</v>
      </c>
      <c r="R170" s="18" t="s">
        <v>79</v>
      </c>
      <c r="S170" s="18" t="s">
        <v>58</v>
      </c>
      <c r="T170" s="6" t="s">
        <v>139</v>
      </c>
      <c r="U170" s="27">
        <f t="shared" si="7"/>
        <v>32436.723205202008</v>
      </c>
      <c r="V170" s="26" t="str">
        <f t="shared" si="8"/>
        <v>Dallas County, TX</v>
      </c>
    </row>
    <row r="171" spans="2:22" ht="15" thickBot="1" x14ac:dyDescent="0.35">
      <c r="B171" s="18">
        <v>159</v>
      </c>
      <c r="C171" s="5" t="s">
        <v>10</v>
      </c>
      <c r="D171" s="6" t="s">
        <v>11</v>
      </c>
      <c r="E171" s="8">
        <v>44034</v>
      </c>
      <c r="F171" s="8">
        <v>43647</v>
      </c>
      <c r="G171" s="8">
        <v>44012</v>
      </c>
      <c r="H171" s="140">
        <f>_xlfn.DAYS(G171,F171)/'Standards &amp; Assumptions'!$C$9</f>
        <v>52.142857142857146</v>
      </c>
      <c r="I171" s="19">
        <f t="shared" si="6"/>
        <v>32449.446116610463</v>
      </c>
      <c r="J171" s="139">
        <v>2085.6</v>
      </c>
      <c r="K171" s="20">
        <v>15.558806154876518</v>
      </c>
      <c r="L171" s="9" t="s">
        <v>3</v>
      </c>
      <c r="M171" s="9" t="s">
        <v>7</v>
      </c>
      <c r="N171" s="9" t="s">
        <v>8</v>
      </c>
      <c r="O171" s="6" t="s">
        <v>138</v>
      </c>
      <c r="P171" s="6" t="s">
        <v>138</v>
      </c>
      <c r="Q171" s="6" t="s">
        <v>34</v>
      </c>
      <c r="R171" s="18" t="s">
        <v>79</v>
      </c>
      <c r="S171" s="18" t="s">
        <v>58</v>
      </c>
      <c r="T171" s="6" t="s">
        <v>139</v>
      </c>
      <c r="U171" s="27">
        <f t="shared" si="7"/>
        <v>32449.446116610463</v>
      </c>
      <c r="V171" s="26" t="str">
        <f t="shared" si="8"/>
        <v>Dallas County, TX</v>
      </c>
    </row>
    <row r="172" spans="2:22" ht="15" thickBot="1" x14ac:dyDescent="0.35">
      <c r="B172" s="18">
        <v>160</v>
      </c>
      <c r="C172" s="5" t="s">
        <v>10</v>
      </c>
      <c r="D172" s="6" t="s">
        <v>11</v>
      </c>
      <c r="E172" s="8">
        <v>44018</v>
      </c>
      <c r="F172" s="8">
        <v>43647</v>
      </c>
      <c r="G172" s="8">
        <v>44012</v>
      </c>
      <c r="H172" s="140">
        <f>_xlfn.DAYS(G172,F172)/'Standards &amp; Assumptions'!$C$9</f>
        <v>52.142857142857146</v>
      </c>
      <c r="I172" s="19">
        <f t="shared" si="6"/>
        <v>32495.654751493777</v>
      </c>
      <c r="J172" s="139">
        <v>2085.6</v>
      </c>
      <c r="K172" s="20">
        <v>15.580962193850105</v>
      </c>
      <c r="L172" s="9" t="s">
        <v>3</v>
      </c>
      <c r="M172" s="9" t="s">
        <v>7</v>
      </c>
      <c r="N172" s="9" t="s">
        <v>8</v>
      </c>
      <c r="O172" s="6" t="s">
        <v>138</v>
      </c>
      <c r="P172" s="6" t="s">
        <v>138</v>
      </c>
      <c r="Q172" s="6" t="s">
        <v>34</v>
      </c>
      <c r="R172" s="18" t="s">
        <v>79</v>
      </c>
      <c r="S172" s="18" t="s">
        <v>58</v>
      </c>
      <c r="T172" s="6" t="s">
        <v>139</v>
      </c>
      <c r="U172" s="27">
        <f t="shared" si="7"/>
        <v>32495.654751493777</v>
      </c>
      <c r="V172" s="26" t="str">
        <f t="shared" si="8"/>
        <v>Dallas County, TX</v>
      </c>
    </row>
    <row r="173" spans="2:22" ht="15" thickBot="1" x14ac:dyDescent="0.35">
      <c r="B173" s="18">
        <v>161</v>
      </c>
      <c r="C173" s="5" t="s">
        <v>10</v>
      </c>
      <c r="D173" s="6" t="s">
        <v>11</v>
      </c>
      <c r="E173" s="8">
        <v>44024</v>
      </c>
      <c r="F173" s="8">
        <v>43647</v>
      </c>
      <c r="G173" s="8">
        <v>44012</v>
      </c>
      <c r="H173" s="140">
        <f>_xlfn.DAYS(G173,F173)/'Standards &amp; Assumptions'!$C$9</f>
        <v>52.142857142857146</v>
      </c>
      <c r="I173" s="19">
        <f t="shared" si="6"/>
        <v>32524.796587665936</v>
      </c>
      <c r="J173" s="139">
        <v>2085.6</v>
      </c>
      <c r="K173" s="20">
        <v>15.59493507272053</v>
      </c>
      <c r="L173" s="9" t="s">
        <v>3</v>
      </c>
      <c r="M173" s="9" t="s">
        <v>7</v>
      </c>
      <c r="N173" s="9" t="s">
        <v>8</v>
      </c>
      <c r="O173" s="6" t="s">
        <v>138</v>
      </c>
      <c r="P173" s="6" t="s">
        <v>138</v>
      </c>
      <c r="Q173" s="6" t="s">
        <v>34</v>
      </c>
      <c r="R173" s="18" t="s">
        <v>79</v>
      </c>
      <c r="S173" s="18" t="s">
        <v>58</v>
      </c>
      <c r="T173" s="6" t="s">
        <v>139</v>
      </c>
      <c r="U173" s="27">
        <f t="shared" si="7"/>
        <v>32524.796587665936</v>
      </c>
      <c r="V173" s="26" t="str">
        <f t="shared" si="8"/>
        <v>Dallas County, TX</v>
      </c>
    </row>
    <row r="174" spans="2:22" ht="15" thickBot="1" x14ac:dyDescent="0.35">
      <c r="B174" s="18">
        <v>162</v>
      </c>
      <c r="C174" s="5" t="s">
        <v>10</v>
      </c>
      <c r="D174" s="6" t="s">
        <v>11</v>
      </c>
      <c r="E174" s="8">
        <v>44025</v>
      </c>
      <c r="F174" s="8">
        <v>43647</v>
      </c>
      <c r="G174" s="8">
        <v>44012</v>
      </c>
      <c r="H174" s="140">
        <f>_xlfn.DAYS(G174,F174)/'Standards &amp; Assumptions'!$C$9</f>
        <v>52.142857142857146</v>
      </c>
      <c r="I174" s="19">
        <f t="shared" si="6"/>
        <v>32536.79654074581</v>
      </c>
      <c r="J174" s="139">
        <v>2085.6</v>
      </c>
      <c r="K174" s="20">
        <v>15.600688790154301</v>
      </c>
      <c r="L174" s="9" t="s">
        <v>3</v>
      </c>
      <c r="M174" s="9" t="s">
        <v>7</v>
      </c>
      <c r="N174" s="9" t="s">
        <v>8</v>
      </c>
      <c r="O174" s="6" t="s">
        <v>164</v>
      </c>
      <c r="P174" s="6" t="s">
        <v>165</v>
      </c>
      <c r="Q174" s="6" t="s">
        <v>34</v>
      </c>
      <c r="R174" s="18" t="s">
        <v>79</v>
      </c>
      <c r="S174" s="18" t="s">
        <v>58</v>
      </c>
      <c r="T174" s="6" t="s">
        <v>166</v>
      </c>
      <c r="U174" s="27">
        <f t="shared" si="7"/>
        <v>32536.79654074581</v>
      </c>
      <c r="V174" s="26" t="str">
        <f t="shared" si="8"/>
        <v>Comanche County, OK</v>
      </c>
    </row>
    <row r="175" spans="2:22" ht="15" thickBot="1" x14ac:dyDescent="0.35">
      <c r="B175" s="18">
        <v>163</v>
      </c>
      <c r="C175" s="5" t="s">
        <v>10</v>
      </c>
      <c r="D175" s="6" t="s">
        <v>11</v>
      </c>
      <c r="E175" s="8">
        <v>44026</v>
      </c>
      <c r="F175" s="8">
        <v>43647</v>
      </c>
      <c r="G175" s="8">
        <v>44012</v>
      </c>
      <c r="H175" s="140">
        <f>_xlfn.DAYS(G175,F175)/'Standards &amp; Assumptions'!$C$9</f>
        <v>52.142857142857146</v>
      </c>
      <c r="I175" s="19">
        <f t="shared" si="6"/>
        <v>32543.14793671824</v>
      </c>
      <c r="J175" s="139">
        <v>2085.6</v>
      </c>
      <c r="K175" s="20">
        <v>15.603734146872958</v>
      </c>
      <c r="L175" s="9" t="s">
        <v>3</v>
      </c>
      <c r="M175" s="9" t="s">
        <v>7</v>
      </c>
      <c r="N175" s="9" t="s">
        <v>8</v>
      </c>
      <c r="O175" s="6" t="s">
        <v>164</v>
      </c>
      <c r="P175" s="6" t="s">
        <v>165</v>
      </c>
      <c r="Q175" s="6" t="s">
        <v>34</v>
      </c>
      <c r="R175" s="18" t="s">
        <v>79</v>
      </c>
      <c r="S175" s="18" t="s">
        <v>58</v>
      </c>
      <c r="T175" s="6" t="s">
        <v>166</v>
      </c>
      <c r="U175" s="27">
        <f t="shared" si="7"/>
        <v>32543.14793671824</v>
      </c>
      <c r="V175" s="26" t="str">
        <f t="shared" si="8"/>
        <v>Comanche County, OK</v>
      </c>
    </row>
    <row r="176" spans="2:22" ht="15" thickBot="1" x14ac:dyDescent="0.35">
      <c r="B176" s="18">
        <v>164</v>
      </c>
      <c r="C176" s="5" t="s">
        <v>10</v>
      </c>
      <c r="D176" s="6" t="s">
        <v>11</v>
      </c>
      <c r="E176" s="8">
        <v>44027</v>
      </c>
      <c r="F176" s="8">
        <v>43647</v>
      </c>
      <c r="G176" s="8">
        <v>44012</v>
      </c>
      <c r="H176" s="140">
        <f>_xlfn.DAYS(G176,F176)/'Standards &amp; Assumptions'!$C$9</f>
        <v>52.142857142857146</v>
      </c>
      <c r="I176" s="19">
        <f t="shared" si="6"/>
        <v>24408.706312437393</v>
      </c>
      <c r="J176" s="139">
        <v>1564.2</v>
      </c>
      <c r="K176" s="20">
        <v>15.604594241425261</v>
      </c>
      <c r="L176" s="9" t="s">
        <v>3</v>
      </c>
      <c r="M176" s="9" t="s">
        <v>7</v>
      </c>
      <c r="N176" s="9" t="s">
        <v>8</v>
      </c>
      <c r="O176" s="6" t="s">
        <v>164</v>
      </c>
      <c r="P176" s="6" t="s">
        <v>165</v>
      </c>
      <c r="Q176" s="6" t="s">
        <v>34</v>
      </c>
      <c r="R176" s="18" t="s">
        <v>79</v>
      </c>
      <c r="S176" s="18" t="s">
        <v>58</v>
      </c>
      <c r="T176" s="6" t="s">
        <v>166</v>
      </c>
      <c r="U176" s="27">
        <f t="shared" si="7"/>
        <v>24408.706312437393</v>
      </c>
      <c r="V176" s="26" t="str">
        <f t="shared" si="8"/>
        <v>Comanche County, OK</v>
      </c>
    </row>
    <row r="177" spans="2:22" ht="15" thickBot="1" x14ac:dyDescent="0.35">
      <c r="B177" s="18">
        <v>165</v>
      </c>
      <c r="C177" s="5" t="s">
        <v>10</v>
      </c>
      <c r="D177" s="6" t="s">
        <v>11</v>
      </c>
      <c r="E177" s="7">
        <v>42005</v>
      </c>
      <c r="F177" s="8">
        <v>43647</v>
      </c>
      <c r="G177" s="8">
        <v>44012</v>
      </c>
      <c r="H177" s="140">
        <f>_xlfn.DAYS(G177,F177)/'Standards &amp; Assumptions'!$C$9</f>
        <v>52.142857142857146</v>
      </c>
      <c r="I177" s="19">
        <f t="shared" si="6"/>
        <v>32557.220674694774</v>
      </c>
      <c r="J177" s="139">
        <v>2085.6</v>
      </c>
      <c r="K177" s="20">
        <v>15.610481719742413</v>
      </c>
      <c r="L177" s="9" t="s">
        <v>3</v>
      </c>
      <c r="M177" s="6" t="s">
        <v>7</v>
      </c>
      <c r="N177" s="9" t="s">
        <v>8</v>
      </c>
      <c r="O177" s="6" t="s">
        <v>164</v>
      </c>
      <c r="P177" s="6" t="s">
        <v>165</v>
      </c>
      <c r="Q177" s="6" t="s">
        <v>34</v>
      </c>
      <c r="R177" s="18" t="s">
        <v>79</v>
      </c>
      <c r="S177" s="18" t="s">
        <v>58</v>
      </c>
      <c r="T177" s="6" t="s">
        <v>166</v>
      </c>
      <c r="U177" s="27">
        <f t="shared" si="7"/>
        <v>32557.220674694774</v>
      </c>
      <c r="V177" s="26" t="str">
        <f t="shared" si="8"/>
        <v>Comanche County, OK</v>
      </c>
    </row>
    <row r="178" spans="2:22" ht="15" thickBot="1" x14ac:dyDescent="0.35">
      <c r="B178" s="18">
        <v>166</v>
      </c>
      <c r="C178" s="5" t="s">
        <v>10</v>
      </c>
      <c r="D178" s="6" t="s">
        <v>11</v>
      </c>
      <c r="E178" s="7">
        <v>43101</v>
      </c>
      <c r="F178" s="8">
        <v>43647</v>
      </c>
      <c r="G178" s="8">
        <v>44012</v>
      </c>
      <c r="H178" s="140">
        <f>_xlfn.DAYS(G178,F178)/'Standards &amp; Assumptions'!$C$9</f>
        <v>52.142857142857146</v>
      </c>
      <c r="I178" s="19">
        <f t="shared" si="6"/>
        <v>32578.227087363139</v>
      </c>
      <c r="J178" s="139">
        <v>2085.6</v>
      </c>
      <c r="K178" s="20">
        <v>15.620553839357086</v>
      </c>
      <c r="L178" s="9" t="s">
        <v>3</v>
      </c>
      <c r="M178" s="6" t="s">
        <v>7</v>
      </c>
      <c r="N178" s="9" t="s">
        <v>8</v>
      </c>
      <c r="O178" s="6" t="s">
        <v>164</v>
      </c>
      <c r="P178" s="6" t="s">
        <v>165</v>
      </c>
      <c r="Q178" s="6" t="s">
        <v>34</v>
      </c>
      <c r="R178" s="18" t="s">
        <v>79</v>
      </c>
      <c r="S178" s="18" t="s">
        <v>58</v>
      </c>
      <c r="T178" s="6" t="s">
        <v>166</v>
      </c>
      <c r="U178" s="27">
        <f t="shared" si="7"/>
        <v>32578.227087363139</v>
      </c>
      <c r="V178" s="26" t="str">
        <f t="shared" si="8"/>
        <v>Comanche County, OK</v>
      </c>
    </row>
    <row r="179" spans="2:22" ht="15" thickBot="1" x14ac:dyDescent="0.35">
      <c r="B179" s="18">
        <v>167</v>
      </c>
      <c r="C179" s="5" t="s">
        <v>10</v>
      </c>
      <c r="D179" s="6" t="s">
        <v>11</v>
      </c>
      <c r="E179" s="7">
        <v>42005</v>
      </c>
      <c r="F179" s="8">
        <v>43647</v>
      </c>
      <c r="G179" s="8">
        <v>44012</v>
      </c>
      <c r="H179" s="140">
        <f>_xlfn.DAYS(G179,F179)/'Standards &amp; Assumptions'!$C$9</f>
        <v>52.142857142857146</v>
      </c>
      <c r="I179" s="19">
        <f t="shared" si="6"/>
        <v>32588.500989468077</v>
      </c>
      <c r="J179" s="139">
        <v>2085.6</v>
      </c>
      <c r="K179" s="20">
        <v>15.625479952756079</v>
      </c>
      <c r="L179" s="9" t="s">
        <v>3</v>
      </c>
      <c r="M179" s="6" t="s">
        <v>7</v>
      </c>
      <c r="N179" s="9" t="s">
        <v>8</v>
      </c>
      <c r="O179" s="6" t="s">
        <v>164</v>
      </c>
      <c r="P179" s="6" t="s">
        <v>165</v>
      </c>
      <c r="Q179" s="6" t="s">
        <v>34</v>
      </c>
      <c r="R179" s="18" t="s">
        <v>79</v>
      </c>
      <c r="S179" s="18" t="s">
        <v>58</v>
      </c>
      <c r="T179" s="6" t="s">
        <v>166</v>
      </c>
      <c r="U179" s="27">
        <f t="shared" si="7"/>
        <v>32588.500989468077</v>
      </c>
      <c r="V179" s="26" t="str">
        <f t="shared" si="8"/>
        <v>Comanche County, OK</v>
      </c>
    </row>
    <row r="180" spans="2:22" ht="15" thickBot="1" x14ac:dyDescent="0.35">
      <c r="B180" s="18">
        <v>168</v>
      </c>
      <c r="C180" s="5" t="s">
        <v>10</v>
      </c>
      <c r="D180" s="6" t="s">
        <v>11</v>
      </c>
      <c r="E180" s="7">
        <v>43101</v>
      </c>
      <c r="F180" s="8">
        <v>43647</v>
      </c>
      <c r="G180" s="8">
        <v>44012</v>
      </c>
      <c r="H180" s="140">
        <f>_xlfn.DAYS(G180,F180)/'Standards &amp; Assumptions'!$C$9</f>
        <v>52.142857142857146</v>
      </c>
      <c r="I180" s="19">
        <f t="shared" si="6"/>
        <v>32605.264881188061</v>
      </c>
      <c r="J180" s="139">
        <v>2085.6</v>
      </c>
      <c r="K180" s="20">
        <v>15.633517875521703</v>
      </c>
      <c r="L180" s="9" t="s">
        <v>3</v>
      </c>
      <c r="M180" s="6" t="s">
        <v>7</v>
      </c>
      <c r="N180" s="9" t="s">
        <v>8</v>
      </c>
      <c r="O180" s="6" t="s">
        <v>164</v>
      </c>
      <c r="P180" s="6" t="s">
        <v>165</v>
      </c>
      <c r="Q180" s="6" t="s">
        <v>34</v>
      </c>
      <c r="R180" s="18" t="s">
        <v>79</v>
      </c>
      <c r="S180" s="18" t="s">
        <v>58</v>
      </c>
      <c r="T180" s="6" t="s">
        <v>166</v>
      </c>
      <c r="U180" s="27">
        <f t="shared" si="7"/>
        <v>32605.264881188061</v>
      </c>
      <c r="V180" s="26" t="str">
        <f t="shared" si="8"/>
        <v>Comanche County, OK</v>
      </c>
    </row>
    <row r="181" spans="2:22" ht="15" thickBot="1" x14ac:dyDescent="0.35">
      <c r="B181" s="18">
        <v>169</v>
      </c>
      <c r="C181" s="5" t="s">
        <v>10</v>
      </c>
      <c r="D181" s="6" t="s">
        <v>11</v>
      </c>
      <c r="E181" s="7">
        <v>42005</v>
      </c>
      <c r="F181" s="8">
        <v>43647</v>
      </c>
      <c r="G181" s="8">
        <v>44012</v>
      </c>
      <c r="H181" s="140">
        <f>_xlfn.DAYS(G181,F181)/'Standards &amp; Assumptions'!$C$9</f>
        <v>52.142857142857146</v>
      </c>
      <c r="I181" s="19">
        <f t="shared" si="6"/>
        <v>32609.366997378962</v>
      </c>
      <c r="J181" s="139">
        <v>2085.6</v>
      </c>
      <c r="K181" s="20">
        <v>15.635484751332452</v>
      </c>
      <c r="L181" s="9" t="s">
        <v>3</v>
      </c>
      <c r="M181" s="6" t="s">
        <v>7</v>
      </c>
      <c r="N181" s="9" t="s">
        <v>8</v>
      </c>
      <c r="O181" s="6" t="s">
        <v>164</v>
      </c>
      <c r="P181" s="6" t="s">
        <v>165</v>
      </c>
      <c r="Q181" s="6" t="s">
        <v>34</v>
      </c>
      <c r="R181" s="18" t="s">
        <v>79</v>
      </c>
      <c r="S181" s="18" t="s">
        <v>58</v>
      </c>
      <c r="T181" s="6" t="s">
        <v>166</v>
      </c>
      <c r="U181" s="27">
        <f t="shared" si="7"/>
        <v>32609.366997378962</v>
      </c>
      <c r="V181" s="26" t="str">
        <f t="shared" si="8"/>
        <v>Comanche County, OK</v>
      </c>
    </row>
    <row r="182" spans="2:22" ht="15" thickBot="1" x14ac:dyDescent="0.35">
      <c r="B182" s="18">
        <v>170</v>
      </c>
      <c r="C182" s="5" t="s">
        <v>10</v>
      </c>
      <c r="D182" s="6" t="s">
        <v>11</v>
      </c>
      <c r="E182" s="7">
        <v>43101</v>
      </c>
      <c r="F182" s="8">
        <v>43647</v>
      </c>
      <c r="G182" s="8">
        <v>44012</v>
      </c>
      <c r="H182" s="140">
        <f>_xlfn.DAYS(G182,F182)/'Standards &amp; Assumptions'!$C$9</f>
        <v>52.142857142857146</v>
      </c>
      <c r="I182" s="19">
        <f t="shared" si="6"/>
        <v>32636.481887853071</v>
      </c>
      <c r="J182" s="139">
        <v>2085.6</v>
      </c>
      <c r="K182" s="20">
        <v>15.648485753669483</v>
      </c>
      <c r="L182" s="9" t="s">
        <v>3</v>
      </c>
      <c r="M182" s="6" t="s">
        <v>7</v>
      </c>
      <c r="N182" s="9" t="s">
        <v>8</v>
      </c>
      <c r="O182" s="6" t="s">
        <v>164</v>
      </c>
      <c r="P182" s="6" t="s">
        <v>165</v>
      </c>
      <c r="Q182" s="6" t="s">
        <v>34</v>
      </c>
      <c r="R182" s="18" t="s">
        <v>79</v>
      </c>
      <c r="S182" s="18" t="s">
        <v>58</v>
      </c>
      <c r="T182" s="6" t="s">
        <v>166</v>
      </c>
      <c r="U182" s="27">
        <f t="shared" si="7"/>
        <v>32636.481887853071</v>
      </c>
      <c r="V182" s="26" t="str">
        <f t="shared" si="8"/>
        <v>Comanche County, OK</v>
      </c>
    </row>
    <row r="183" spans="2:22" ht="15" thickBot="1" x14ac:dyDescent="0.35">
      <c r="B183" s="18">
        <v>171</v>
      </c>
      <c r="C183" s="5" t="s">
        <v>10</v>
      </c>
      <c r="D183" s="6" t="s">
        <v>11</v>
      </c>
      <c r="E183" s="7">
        <v>42005</v>
      </c>
      <c r="F183" s="8">
        <v>43647</v>
      </c>
      <c r="G183" s="8">
        <v>44012</v>
      </c>
      <c r="H183" s="140">
        <f>_xlfn.DAYS(G183,F183)/'Standards &amp; Assumptions'!$C$9</f>
        <v>52.142857142857146</v>
      </c>
      <c r="I183" s="19">
        <f t="shared" si="6"/>
        <v>32642.570966798488</v>
      </c>
      <c r="J183" s="139">
        <v>2085.6</v>
      </c>
      <c r="K183" s="20">
        <v>15.651405335058731</v>
      </c>
      <c r="L183" s="9" t="s">
        <v>3</v>
      </c>
      <c r="M183" s="6" t="s">
        <v>7</v>
      </c>
      <c r="N183" s="9" t="s">
        <v>8</v>
      </c>
      <c r="O183" s="6" t="s">
        <v>164</v>
      </c>
      <c r="P183" s="6" t="s">
        <v>165</v>
      </c>
      <c r="Q183" s="6" t="s">
        <v>34</v>
      </c>
      <c r="R183" s="18" t="s">
        <v>79</v>
      </c>
      <c r="S183" s="18" t="s">
        <v>58</v>
      </c>
      <c r="T183" s="6" t="s">
        <v>166</v>
      </c>
      <c r="U183" s="27">
        <f t="shared" si="7"/>
        <v>32642.570966798488</v>
      </c>
      <c r="V183" s="26" t="str">
        <f t="shared" si="8"/>
        <v>Comanche County, OK</v>
      </c>
    </row>
    <row r="184" spans="2:22" ht="15" thickBot="1" x14ac:dyDescent="0.35">
      <c r="B184" s="18">
        <v>172</v>
      </c>
      <c r="C184" s="5" t="s">
        <v>10</v>
      </c>
      <c r="D184" s="6" t="s">
        <v>11</v>
      </c>
      <c r="E184" s="8">
        <v>44013</v>
      </c>
      <c r="F184" s="8">
        <v>43647</v>
      </c>
      <c r="G184" s="8">
        <v>44012</v>
      </c>
      <c r="H184" s="140">
        <f>_xlfn.DAYS(G184,F184)/'Standards &amp; Assumptions'!$C$9</f>
        <v>52.142857142857146</v>
      </c>
      <c r="I184" s="19">
        <f t="shared" si="6"/>
        <v>30194.827421319667</v>
      </c>
      <c r="J184" s="139">
        <v>1929.18</v>
      </c>
      <c r="K184" s="20">
        <v>15.651638220031135</v>
      </c>
      <c r="L184" s="9" t="s">
        <v>3</v>
      </c>
      <c r="M184" s="9" t="s">
        <v>7</v>
      </c>
      <c r="N184" s="9" t="s">
        <v>8</v>
      </c>
      <c r="O184" s="6" t="s">
        <v>164</v>
      </c>
      <c r="P184" s="6" t="s">
        <v>165</v>
      </c>
      <c r="Q184" s="6" t="s">
        <v>34</v>
      </c>
      <c r="R184" s="18" t="s">
        <v>79</v>
      </c>
      <c r="S184" s="18" t="s">
        <v>58</v>
      </c>
      <c r="T184" s="6" t="s">
        <v>166</v>
      </c>
      <c r="U184" s="27">
        <f t="shared" si="7"/>
        <v>30194.827421319667</v>
      </c>
      <c r="V184" s="26" t="str">
        <f t="shared" si="8"/>
        <v>Comanche County, OK</v>
      </c>
    </row>
    <row r="185" spans="2:22" ht="15" thickBot="1" x14ac:dyDescent="0.35">
      <c r="B185" s="18">
        <v>173</v>
      </c>
      <c r="C185" s="5" t="s">
        <v>10</v>
      </c>
      <c r="D185" s="6" t="s">
        <v>11</v>
      </c>
      <c r="E185" s="8">
        <v>44013</v>
      </c>
      <c r="F185" s="8">
        <v>43647</v>
      </c>
      <c r="G185" s="8">
        <v>44012</v>
      </c>
      <c r="H185" s="140">
        <f>_xlfn.DAYS(G185,F185)/'Standards &amp; Assumptions'!$C$9</f>
        <v>52.142857142857146</v>
      </c>
      <c r="I185" s="19">
        <f t="shared" si="6"/>
        <v>30194.917357177215</v>
      </c>
      <c r="J185" s="139">
        <v>1929.18</v>
      </c>
      <c r="K185" s="20">
        <v>15.651684838727965</v>
      </c>
      <c r="L185" s="9" t="s">
        <v>3</v>
      </c>
      <c r="M185" s="9" t="s">
        <v>7</v>
      </c>
      <c r="N185" s="9" t="s">
        <v>8</v>
      </c>
      <c r="O185" s="6" t="s">
        <v>164</v>
      </c>
      <c r="P185" s="6" t="s">
        <v>165</v>
      </c>
      <c r="Q185" s="6" t="s">
        <v>34</v>
      </c>
      <c r="R185" s="18" t="s">
        <v>79</v>
      </c>
      <c r="S185" s="18" t="s">
        <v>58</v>
      </c>
      <c r="T185" s="6" t="s">
        <v>166</v>
      </c>
      <c r="U185" s="27">
        <f t="shared" si="7"/>
        <v>30194.917357177215</v>
      </c>
      <c r="V185" s="26" t="str">
        <f t="shared" si="8"/>
        <v>Comanche County, OK</v>
      </c>
    </row>
    <row r="186" spans="2:22" ht="15" thickBot="1" x14ac:dyDescent="0.35">
      <c r="B186" s="18">
        <v>174</v>
      </c>
      <c r="C186" s="5" t="s">
        <v>10</v>
      </c>
      <c r="D186" s="6" t="s">
        <v>11</v>
      </c>
      <c r="E186" s="8">
        <v>44013</v>
      </c>
      <c r="F186" s="8">
        <v>43647</v>
      </c>
      <c r="G186" s="8">
        <v>44012</v>
      </c>
      <c r="H186" s="140">
        <f>_xlfn.DAYS(G186,F186)/'Standards &amp; Assumptions'!$C$9</f>
        <v>52.142857142857146</v>
      </c>
      <c r="I186" s="19">
        <f t="shared" si="6"/>
        <v>30222.673477584871</v>
      </c>
      <c r="J186" s="139">
        <v>1929.18</v>
      </c>
      <c r="K186" s="20">
        <v>15.66607236109895</v>
      </c>
      <c r="L186" s="9" t="s">
        <v>3</v>
      </c>
      <c r="M186" s="9" t="s">
        <v>7</v>
      </c>
      <c r="N186" s="9" t="s">
        <v>8</v>
      </c>
      <c r="O186" s="6" t="s">
        <v>164</v>
      </c>
      <c r="P186" s="6" t="s">
        <v>165</v>
      </c>
      <c r="Q186" s="6" t="s">
        <v>34</v>
      </c>
      <c r="R186" s="18" t="s">
        <v>79</v>
      </c>
      <c r="S186" s="18" t="s">
        <v>58</v>
      </c>
      <c r="T186" s="6" t="s">
        <v>166</v>
      </c>
      <c r="U186" s="27">
        <f t="shared" si="7"/>
        <v>30222.673477584871</v>
      </c>
      <c r="V186" s="26" t="str">
        <f t="shared" si="8"/>
        <v>Comanche County, OK</v>
      </c>
    </row>
    <row r="187" spans="2:22" ht="15" thickBot="1" x14ac:dyDescent="0.35">
      <c r="B187" s="18">
        <v>175</v>
      </c>
      <c r="C187" s="5" t="s">
        <v>10</v>
      </c>
      <c r="D187" s="6" t="s">
        <v>11</v>
      </c>
      <c r="E187" s="8">
        <v>44013</v>
      </c>
      <c r="F187" s="8">
        <v>43647</v>
      </c>
      <c r="G187" s="8">
        <v>44012</v>
      </c>
      <c r="H187" s="140">
        <f>_xlfn.DAYS(G187,F187)/'Standards &amp; Assumptions'!$C$9</f>
        <v>52.142857142857146</v>
      </c>
      <c r="I187" s="19">
        <f t="shared" si="6"/>
        <v>30270.760245384921</v>
      </c>
      <c r="J187" s="139">
        <v>1929.18</v>
      </c>
      <c r="K187" s="20">
        <v>15.690998375156761</v>
      </c>
      <c r="L187" s="9" t="s">
        <v>3</v>
      </c>
      <c r="M187" s="9" t="s">
        <v>7</v>
      </c>
      <c r="N187" s="9" t="s">
        <v>8</v>
      </c>
      <c r="O187" s="6" t="s">
        <v>164</v>
      </c>
      <c r="P187" s="6" t="s">
        <v>165</v>
      </c>
      <c r="Q187" s="6" t="s">
        <v>34</v>
      </c>
      <c r="R187" s="18" t="s">
        <v>79</v>
      </c>
      <c r="S187" s="18" t="s">
        <v>58</v>
      </c>
      <c r="T187" s="6" t="s">
        <v>166</v>
      </c>
      <c r="U187" s="27">
        <f t="shared" si="7"/>
        <v>30270.760245384921</v>
      </c>
      <c r="V187" s="26" t="str">
        <f t="shared" si="8"/>
        <v>Comanche County, OK</v>
      </c>
    </row>
    <row r="188" spans="2:22" ht="15" thickBot="1" x14ac:dyDescent="0.35">
      <c r="B188" s="18">
        <v>176</v>
      </c>
      <c r="C188" s="10" t="s">
        <v>10</v>
      </c>
      <c r="D188" s="6" t="s">
        <v>11</v>
      </c>
      <c r="E188" s="8">
        <v>43983</v>
      </c>
      <c r="F188" s="8">
        <v>43647</v>
      </c>
      <c r="G188" s="8">
        <v>44012</v>
      </c>
      <c r="H188" s="140">
        <f>_xlfn.DAYS(G188,F188)/'Standards &amp; Assumptions'!$C$9</f>
        <v>52.142857142857146</v>
      </c>
      <c r="I188" s="19">
        <f t="shared" si="6"/>
        <v>32745.845464696031</v>
      </c>
      <c r="J188" s="139">
        <v>2085.6</v>
      </c>
      <c r="K188" s="20">
        <v>15.700923218592267</v>
      </c>
      <c r="L188" s="9" t="s">
        <v>3</v>
      </c>
      <c r="M188" s="6" t="s">
        <v>7</v>
      </c>
      <c r="N188" s="9" t="s">
        <v>8</v>
      </c>
      <c r="O188" s="6" t="s">
        <v>164</v>
      </c>
      <c r="P188" s="6" t="s">
        <v>165</v>
      </c>
      <c r="Q188" s="6" t="s">
        <v>34</v>
      </c>
      <c r="R188" s="18" t="s">
        <v>79</v>
      </c>
      <c r="S188" s="18" t="s">
        <v>58</v>
      </c>
      <c r="T188" s="6" t="s">
        <v>166</v>
      </c>
      <c r="U188" s="27">
        <f t="shared" si="7"/>
        <v>32745.845464696031</v>
      </c>
      <c r="V188" s="26" t="str">
        <f t="shared" si="8"/>
        <v>Comanche County, OK</v>
      </c>
    </row>
    <row r="189" spans="2:22" ht="15" thickBot="1" x14ac:dyDescent="0.35">
      <c r="B189" s="18">
        <v>177</v>
      </c>
      <c r="C189" s="10" t="s">
        <v>10</v>
      </c>
      <c r="D189" s="6" t="s">
        <v>11</v>
      </c>
      <c r="E189" s="8">
        <v>43983</v>
      </c>
      <c r="F189" s="8">
        <v>43647</v>
      </c>
      <c r="G189" s="8">
        <v>44012</v>
      </c>
      <c r="H189" s="140">
        <f>_xlfn.DAYS(G189,F189)/'Standards &amp; Assumptions'!$C$9</f>
        <v>52.142857142857146</v>
      </c>
      <c r="I189" s="19">
        <f t="shared" si="6"/>
        <v>32776.751801461738</v>
      </c>
      <c r="J189" s="139">
        <v>2085.6</v>
      </c>
      <c r="K189" s="20">
        <v>15.715742137256299</v>
      </c>
      <c r="L189" s="9" t="s">
        <v>3</v>
      </c>
      <c r="M189" s="6" t="s">
        <v>7</v>
      </c>
      <c r="N189" s="9" t="s">
        <v>8</v>
      </c>
      <c r="O189" s="6" t="s">
        <v>164</v>
      </c>
      <c r="P189" s="6" t="s">
        <v>165</v>
      </c>
      <c r="Q189" s="6" t="s">
        <v>34</v>
      </c>
      <c r="R189" s="18" t="s">
        <v>79</v>
      </c>
      <c r="S189" s="18" t="s">
        <v>58</v>
      </c>
      <c r="T189" s="6" t="s">
        <v>166</v>
      </c>
      <c r="U189" s="27">
        <f t="shared" si="7"/>
        <v>32776.751801461738</v>
      </c>
      <c r="V189" s="26" t="str">
        <f t="shared" si="8"/>
        <v>Comanche County, OK</v>
      </c>
    </row>
    <row r="190" spans="2:22" ht="15" thickBot="1" x14ac:dyDescent="0.35">
      <c r="B190" s="18">
        <v>178</v>
      </c>
      <c r="C190" s="10" t="s">
        <v>10</v>
      </c>
      <c r="D190" s="6" t="s">
        <v>11</v>
      </c>
      <c r="E190" s="8">
        <v>43983</v>
      </c>
      <c r="F190" s="8">
        <v>43647</v>
      </c>
      <c r="G190" s="8">
        <v>44012</v>
      </c>
      <c r="H190" s="140">
        <f>_xlfn.DAYS(G190,F190)/'Standards &amp; Assumptions'!$C$9</f>
        <v>52.142857142857146</v>
      </c>
      <c r="I190" s="19">
        <f t="shared" si="6"/>
        <v>32776.974186209576</v>
      </c>
      <c r="J190" s="139">
        <v>2085.6</v>
      </c>
      <c r="K190" s="20">
        <v>15.715848765923274</v>
      </c>
      <c r="L190" s="9" t="s">
        <v>3</v>
      </c>
      <c r="M190" s="6" t="s">
        <v>7</v>
      </c>
      <c r="N190" s="9" t="s">
        <v>8</v>
      </c>
      <c r="O190" s="6" t="s">
        <v>164</v>
      </c>
      <c r="P190" s="6" t="s">
        <v>165</v>
      </c>
      <c r="Q190" s="6" t="s">
        <v>34</v>
      </c>
      <c r="R190" s="18" t="s">
        <v>79</v>
      </c>
      <c r="S190" s="18" t="s">
        <v>58</v>
      </c>
      <c r="T190" s="6" t="s">
        <v>166</v>
      </c>
      <c r="U190" s="27">
        <f t="shared" si="7"/>
        <v>32776.974186209576</v>
      </c>
      <c r="V190" s="26" t="str">
        <f t="shared" si="8"/>
        <v>Comanche County, OK</v>
      </c>
    </row>
    <row r="191" spans="2:22" ht="15" thickBot="1" x14ac:dyDescent="0.35">
      <c r="B191" s="18">
        <v>179</v>
      </c>
      <c r="C191" s="10" t="s">
        <v>10</v>
      </c>
      <c r="D191" s="6" t="s">
        <v>11</v>
      </c>
      <c r="E191" s="8">
        <v>43983</v>
      </c>
      <c r="F191" s="8">
        <v>43647</v>
      </c>
      <c r="G191" s="8">
        <v>44012</v>
      </c>
      <c r="H191" s="140">
        <f>_xlfn.DAYS(G191,F191)/'Standards &amp; Assumptions'!$C$9</f>
        <v>52.142857142857146</v>
      </c>
      <c r="I191" s="19">
        <f t="shared" si="6"/>
        <v>32786.5299423834</v>
      </c>
      <c r="J191" s="139">
        <v>2085.6</v>
      </c>
      <c r="K191" s="20">
        <v>15.720430543912258</v>
      </c>
      <c r="L191" s="9" t="s">
        <v>3</v>
      </c>
      <c r="M191" s="6" t="s">
        <v>7</v>
      </c>
      <c r="N191" s="9" t="s">
        <v>8</v>
      </c>
      <c r="O191" s="6" t="s">
        <v>164</v>
      </c>
      <c r="P191" s="6" t="s">
        <v>165</v>
      </c>
      <c r="Q191" s="6" t="s">
        <v>34</v>
      </c>
      <c r="R191" s="18" t="s">
        <v>79</v>
      </c>
      <c r="S191" s="18" t="s">
        <v>58</v>
      </c>
      <c r="T191" s="6" t="s">
        <v>166</v>
      </c>
      <c r="U191" s="27">
        <f t="shared" si="7"/>
        <v>32786.5299423834</v>
      </c>
      <c r="V191" s="26" t="str">
        <f t="shared" si="8"/>
        <v>Comanche County, OK</v>
      </c>
    </row>
    <row r="192" spans="2:22" ht="15" thickBot="1" x14ac:dyDescent="0.35">
      <c r="B192" s="18">
        <v>180</v>
      </c>
      <c r="C192" s="10" t="s">
        <v>10</v>
      </c>
      <c r="D192" s="6" t="s">
        <v>11</v>
      </c>
      <c r="E192" s="8">
        <v>43983</v>
      </c>
      <c r="F192" s="8">
        <v>43647</v>
      </c>
      <c r="G192" s="8">
        <v>44012</v>
      </c>
      <c r="H192" s="140">
        <f>_xlfn.DAYS(G192,F192)/'Standards &amp; Assumptions'!$C$9</f>
        <v>52.142857142857146</v>
      </c>
      <c r="I192" s="19">
        <f t="shared" si="6"/>
        <v>31151.412949179277</v>
      </c>
      <c r="J192" s="139">
        <v>1981.32</v>
      </c>
      <c r="K192" s="20">
        <v>15.722555139593442</v>
      </c>
      <c r="L192" s="9" t="s">
        <v>3</v>
      </c>
      <c r="M192" s="6" t="s">
        <v>7</v>
      </c>
      <c r="N192" s="9" t="s">
        <v>8</v>
      </c>
      <c r="O192" s="6" t="s">
        <v>164</v>
      </c>
      <c r="P192" s="6" t="s">
        <v>165</v>
      </c>
      <c r="Q192" s="6" t="s">
        <v>34</v>
      </c>
      <c r="R192" s="18" t="s">
        <v>79</v>
      </c>
      <c r="S192" s="18" t="s">
        <v>58</v>
      </c>
      <c r="T192" s="6" t="s">
        <v>166</v>
      </c>
      <c r="U192" s="27">
        <f t="shared" si="7"/>
        <v>31151.412949179277</v>
      </c>
      <c r="V192" s="26" t="str">
        <f t="shared" si="8"/>
        <v>Comanche County, OK</v>
      </c>
    </row>
    <row r="193" spans="2:22" ht="15" thickBot="1" x14ac:dyDescent="0.35">
      <c r="B193" s="18">
        <v>181</v>
      </c>
      <c r="C193" s="10" t="s">
        <v>10</v>
      </c>
      <c r="D193" s="6" t="s">
        <v>11</v>
      </c>
      <c r="E193" s="8">
        <v>43983</v>
      </c>
      <c r="F193" s="8">
        <v>43647</v>
      </c>
      <c r="G193" s="8">
        <v>44012</v>
      </c>
      <c r="H193" s="140">
        <f>_xlfn.DAYS(G193,F193)/'Standards &amp; Assumptions'!$C$9</f>
        <v>52.142857142857146</v>
      </c>
      <c r="I193" s="19">
        <f t="shared" si="6"/>
        <v>30340.924174428677</v>
      </c>
      <c r="J193" s="139">
        <v>1929.18</v>
      </c>
      <c r="K193" s="20">
        <v>15.727368194999261</v>
      </c>
      <c r="L193" s="9" t="s">
        <v>3</v>
      </c>
      <c r="M193" s="6" t="s">
        <v>7</v>
      </c>
      <c r="N193" s="9" t="s">
        <v>8</v>
      </c>
      <c r="O193" s="6" t="s">
        <v>164</v>
      </c>
      <c r="P193" s="6" t="s">
        <v>165</v>
      </c>
      <c r="Q193" s="6" t="s">
        <v>34</v>
      </c>
      <c r="R193" s="18" t="s">
        <v>79</v>
      </c>
      <c r="S193" s="18" t="s">
        <v>58</v>
      </c>
      <c r="T193" s="6" t="s">
        <v>166</v>
      </c>
      <c r="U193" s="27">
        <f t="shared" si="7"/>
        <v>30340.924174428677</v>
      </c>
      <c r="V193" s="26" t="str">
        <f t="shared" si="8"/>
        <v>Comanche County, OK</v>
      </c>
    </row>
    <row r="194" spans="2:22" ht="15" thickBot="1" x14ac:dyDescent="0.35">
      <c r="B194" s="18">
        <v>182</v>
      </c>
      <c r="C194" s="10" t="s">
        <v>10</v>
      </c>
      <c r="D194" s="6" t="s">
        <v>11</v>
      </c>
      <c r="E194" s="8">
        <v>43983</v>
      </c>
      <c r="F194" s="8">
        <v>43647</v>
      </c>
      <c r="G194" s="8">
        <v>44012</v>
      </c>
      <c r="H194" s="140">
        <f>_xlfn.DAYS(G194,F194)/'Standards &amp; Assumptions'!$C$9</f>
        <v>52.142857142857146</v>
      </c>
      <c r="I194" s="19">
        <f t="shared" si="6"/>
        <v>29521.82224724445</v>
      </c>
      <c r="J194" s="139">
        <v>1877.04</v>
      </c>
      <c r="K194" s="20">
        <v>15.72785995356756</v>
      </c>
      <c r="L194" s="9" t="s">
        <v>3</v>
      </c>
      <c r="M194" s="6" t="s">
        <v>7</v>
      </c>
      <c r="N194" s="9" t="s">
        <v>8</v>
      </c>
      <c r="O194" s="6" t="s">
        <v>164</v>
      </c>
      <c r="P194" s="6" t="s">
        <v>165</v>
      </c>
      <c r="Q194" s="6" t="s">
        <v>34</v>
      </c>
      <c r="R194" s="18" t="s">
        <v>79</v>
      </c>
      <c r="S194" s="18" t="s">
        <v>58</v>
      </c>
      <c r="T194" s="6" t="s">
        <v>166</v>
      </c>
      <c r="U194" s="27">
        <f t="shared" si="7"/>
        <v>29521.82224724445</v>
      </c>
      <c r="V194" s="26" t="str">
        <f t="shared" si="8"/>
        <v>Comanche County, OK</v>
      </c>
    </row>
    <row r="195" spans="2:22" ht="15" thickBot="1" x14ac:dyDescent="0.35">
      <c r="B195" s="18">
        <v>183</v>
      </c>
      <c r="C195" s="5" t="s">
        <v>9</v>
      </c>
      <c r="D195" s="6" t="s">
        <v>11</v>
      </c>
      <c r="E195" s="7">
        <v>42736</v>
      </c>
      <c r="F195" s="8">
        <v>43647</v>
      </c>
      <c r="G195" s="8">
        <v>44012</v>
      </c>
      <c r="H195" s="140">
        <f>_xlfn.DAYS(G195,F195)/'Standards &amp; Assumptions'!$C$9</f>
        <v>52.142857142857146</v>
      </c>
      <c r="I195" s="19">
        <f t="shared" si="6"/>
        <v>28703.741504681209</v>
      </c>
      <c r="J195" s="139">
        <v>1824.9</v>
      </c>
      <c r="K195" s="20">
        <v>15.728939396504579</v>
      </c>
      <c r="L195" s="9" t="s">
        <v>3</v>
      </c>
      <c r="M195" s="6" t="s">
        <v>7</v>
      </c>
      <c r="N195" s="9" t="s">
        <v>8</v>
      </c>
      <c r="O195" s="6" t="s">
        <v>164</v>
      </c>
      <c r="P195" s="6" t="s">
        <v>165</v>
      </c>
      <c r="Q195" s="6" t="s">
        <v>34</v>
      </c>
      <c r="R195" s="18" t="s">
        <v>79</v>
      </c>
      <c r="S195" s="18" t="s">
        <v>58</v>
      </c>
      <c r="T195" s="6" t="s">
        <v>166</v>
      </c>
      <c r="U195" s="27">
        <f t="shared" si="7"/>
        <v>28703.741504681209</v>
      </c>
      <c r="V195" s="26" t="str">
        <f t="shared" si="8"/>
        <v>Comanche County, OK</v>
      </c>
    </row>
    <row r="196" spans="2:22" ht="15" thickBot="1" x14ac:dyDescent="0.35">
      <c r="B196" s="18">
        <v>184</v>
      </c>
      <c r="C196" s="10" t="s">
        <v>10</v>
      </c>
      <c r="D196" s="6" t="s">
        <v>11</v>
      </c>
      <c r="E196" s="8">
        <v>43983</v>
      </c>
      <c r="F196" s="8">
        <v>43647</v>
      </c>
      <c r="G196" s="8">
        <v>44012</v>
      </c>
      <c r="H196" s="140">
        <f>_xlfn.DAYS(G196,F196)/'Standards &amp; Assumptions'!$C$9</f>
        <v>52.142857142857146</v>
      </c>
      <c r="I196" s="19">
        <f t="shared" si="6"/>
        <v>28724.965157087936</v>
      </c>
      <c r="J196" s="139">
        <v>1824.9</v>
      </c>
      <c r="K196" s="20">
        <v>15.740569432345847</v>
      </c>
      <c r="L196" s="9" t="s">
        <v>3</v>
      </c>
      <c r="M196" s="6" t="s">
        <v>7</v>
      </c>
      <c r="N196" s="9" t="s">
        <v>8</v>
      </c>
      <c r="O196" s="6" t="s">
        <v>164</v>
      </c>
      <c r="P196" s="6" t="s">
        <v>165</v>
      </c>
      <c r="Q196" s="6" t="s">
        <v>34</v>
      </c>
      <c r="R196" s="18" t="s">
        <v>79</v>
      </c>
      <c r="S196" s="18" t="s">
        <v>58</v>
      </c>
      <c r="T196" s="6" t="s">
        <v>166</v>
      </c>
      <c r="U196" s="27">
        <f t="shared" si="7"/>
        <v>28724.965157087936</v>
      </c>
      <c r="V196" s="26" t="str">
        <f t="shared" si="8"/>
        <v>Comanche County, OK</v>
      </c>
    </row>
    <row r="197" spans="2:22" ht="15" thickBot="1" x14ac:dyDescent="0.35">
      <c r="B197" s="18">
        <v>185</v>
      </c>
      <c r="C197" s="10" t="s">
        <v>10</v>
      </c>
      <c r="D197" s="6" t="s">
        <v>11</v>
      </c>
      <c r="E197" s="8">
        <v>43983</v>
      </c>
      <c r="F197" s="8">
        <v>43647</v>
      </c>
      <c r="G197" s="8">
        <v>44012</v>
      </c>
      <c r="H197" s="140">
        <f>_xlfn.DAYS(G197,F197)/'Standards &amp; Assumptions'!$C$9</f>
        <v>52.142857142857146</v>
      </c>
      <c r="I197" s="19">
        <f t="shared" si="6"/>
        <v>27107.980275490751</v>
      </c>
      <c r="J197" s="139">
        <v>1720.6200000000001</v>
      </c>
      <c r="K197" s="20">
        <v>15.754774601882314</v>
      </c>
      <c r="L197" s="9" t="s">
        <v>3</v>
      </c>
      <c r="M197" s="6" t="s">
        <v>7</v>
      </c>
      <c r="N197" s="9" t="s">
        <v>8</v>
      </c>
      <c r="O197" s="6" t="s">
        <v>164</v>
      </c>
      <c r="P197" s="6" t="s">
        <v>165</v>
      </c>
      <c r="Q197" s="6" t="s">
        <v>34</v>
      </c>
      <c r="R197" s="18" t="s">
        <v>79</v>
      </c>
      <c r="S197" s="18" t="s">
        <v>58</v>
      </c>
      <c r="T197" s="6" t="s">
        <v>166</v>
      </c>
      <c r="U197" s="27">
        <f t="shared" si="7"/>
        <v>27107.980275490751</v>
      </c>
      <c r="V197" s="26" t="str">
        <f t="shared" si="8"/>
        <v>Comanche County, OK</v>
      </c>
    </row>
    <row r="198" spans="2:22" ht="15" thickBot="1" x14ac:dyDescent="0.35">
      <c r="B198" s="18">
        <v>186</v>
      </c>
      <c r="C198" s="10" t="s">
        <v>10</v>
      </c>
      <c r="D198" s="6" t="s">
        <v>11</v>
      </c>
      <c r="E198" s="8">
        <v>43983</v>
      </c>
      <c r="F198" s="8">
        <v>43647</v>
      </c>
      <c r="G198" s="8">
        <v>44012</v>
      </c>
      <c r="H198" s="140">
        <f>_xlfn.DAYS(G198,F198)/'Standards &amp; Assumptions'!$C$9</f>
        <v>52.142857142857146</v>
      </c>
      <c r="I198" s="19">
        <f t="shared" si="6"/>
        <v>27172.755757510058</v>
      </c>
      <c r="J198" s="139">
        <v>1720.6200000000001</v>
      </c>
      <c r="K198" s="20">
        <v>15.792421195563259</v>
      </c>
      <c r="L198" s="9" t="s">
        <v>3</v>
      </c>
      <c r="M198" s="6" t="s">
        <v>7</v>
      </c>
      <c r="N198" s="9" t="s">
        <v>8</v>
      </c>
      <c r="O198" s="6" t="s">
        <v>164</v>
      </c>
      <c r="P198" s="6" t="s">
        <v>165</v>
      </c>
      <c r="Q198" s="6" t="s">
        <v>34</v>
      </c>
      <c r="R198" s="18" t="s">
        <v>79</v>
      </c>
      <c r="S198" s="18" t="s">
        <v>58</v>
      </c>
      <c r="T198" s="6" t="s">
        <v>166</v>
      </c>
      <c r="U198" s="27">
        <f t="shared" si="7"/>
        <v>27172.755757510058</v>
      </c>
      <c r="V198" s="26" t="str">
        <f t="shared" si="8"/>
        <v>Comanche County, OK</v>
      </c>
    </row>
    <row r="199" spans="2:22" ht="15" thickBot="1" x14ac:dyDescent="0.35">
      <c r="B199" s="18">
        <v>187</v>
      </c>
      <c r="C199" s="10" t="s">
        <v>10</v>
      </c>
      <c r="D199" s="6" t="s">
        <v>11</v>
      </c>
      <c r="E199" s="8">
        <v>43983</v>
      </c>
      <c r="F199" s="8">
        <v>43647</v>
      </c>
      <c r="G199" s="8">
        <v>44012</v>
      </c>
      <c r="H199" s="140">
        <f>_xlfn.DAYS(G199,F199)/'Standards &amp; Assumptions'!$C$9</f>
        <v>52.142857142857146</v>
      </c>
      <c r="I199" s="19">
        <f t="shared" si="6"/>
        <v>26354.790507309011</v>
      </c>
      <c r="J199" s="139">
        <v>1668.48</v>
      </c>
      <c r="K199" s="20">
        <v>15.795688595193836</v>
      </c>
      <c r="L199" s="9" t="s">
        <v>3</v>
      </c>
      <c r="M199" s="6" t="s">
        <v>7</v>
      </c>
      <c r="N199" s="9" t="s">
        <v>8</v>
      </c>
      <c r="O199" s="6" t="s">
        <v>164</v>
      </c>
      <c r="P199" s="6" t="s">
        <v>165</v>
      </c>
      <c r="Q199" s="6" t="s">
        <v>34</v>
      </c>
      <c r="R199" s="18" t="s">
        <v>79</v>
      </c>
      <c r="S199" s="18" t="s">
        <v>58</v>
      </c>
      <c r="T199" s="6" t="s">
        <v>166</v>
      </c>
      <c r="U199" s="27">
        <f t="shared" si="7"/>
        <v>26354.790507309011</v>
      </c>
      <c r="V199" s="26" t="str">
        <f t="shared" si="8"/>
        <v>Comanche County, OK</v>
      </c>
    </row>
    <row r="200" spans="2:22" ht="15" thickBot="1" x14ac:dyDescent="0.35">
      <c r="B200" s="18">
        <v>188</v>
      </c>
      <c r="C200" s="10" t="s">
        <v>10</v>
      </c>
      <c r="D200" s="6" t="s">
        <v>11</v>
      </c>
      <c r="E200" s="8">
        <v>43983</v>
      </c>
      <c r="F200" s="8">
        <v>43647</v>
      </c>
      <c r="G200" s="8">
        <v>44012</v>
      </c>
      <c r="H200" s="140">
        <f>_xlfn.DAYS(G200,F200)/'Standards &amp; Assumptions'!$C$9</f>
        <v>52.142857142857146</v>
      </c>
      <c r="I200" s="19">
        <f t="shared" si="6"/>
        <v>25543.333433268232</v>
      </c>
      <c r="J200" s="139">
        <v>1616.34</v>
      </c>
      <c r="K200" s="20">
        <v>15.803193284375956</v>
      </c>
      <c r="L200" s="9" t="s">
        <v>3</v>
      </c>
      <c r="M200" s="6" t="s">
        <v>7</v>
      </c>
      <c r="N200" s="9" t="s">
        <v>8</v>
      </c>
      <c r="O200" s="6" t="s">
        <v>18</v>
      </c>
      <c r="P200" s="6" t="s">
        <v>21</v>
      </c>
      <c r="Q200" s="6" t="s">
        <v>34</v>
      </c>
      <c r="R200" s="18" t="s">
        <v>79</v>
      </c>
      <c r="S200" s="18" t="s">
        <v>58</v>
      </c>
      <c r="T200" s="6" t="s">
        <v>14</v>
      </c>
      <c r="U200" s="27">
        <f t="shared" si="7"/>
        <v>25543.333433268232</v>
      </c>
      <c r="V200" s="26" t="str">
        <f t="shared" si="8"/>
        <v>Suffolk County, MA</v>
      </c>
    </row>
    <row r="201" spans="2:22" ht="15" thickBot="1" x14ac:dyDescent="0.35">
      <c r="B201" s="18">
        <v>189</v>
      </c>
      <c r="C201" s="5" t="s">
        <v>10</v>
      </c>
      <c r="D201" s="6" t="s">
        <v>11</v>
      </c>
      <c r="E201" s="8">
        <v>44029</v>
      </c>
      <c r="F201" s="8">
        <v>43647</v>
      </c>
      <c r="G201" s="8">
        <v>44012</v>
      </c>
      <c r="H201" s="140">
        <f>_xlfn.DAYS(G201,F201)/'Standards &amp; Assumptions'!$C$9</f>
        <v>52.142857142857146</v>
      </c>
      <c r="I201" s="19">
        <f t="shared" si="6"/>
        <v>32960.622347403303</v>
      </c>
      <c r="J201" s="139">
        <v>2085.6</v>
      </c>
      <c r="K201" s="20">
        <v>15.80390407911551</v>
      </c>
      <c r="L201" s="9" t="s">
        <v>3</v>
      </c>
      <c r="M201" s="9" t="s">
        <v>7</v>
      </c>
      <c r="N201" s="9" t="s">
        <v>8</v>
      </c>
      <c r="O201" s="6" t="s">
        <v>138</v>
      </c>
      <c r="P201" s="6" t="s">
        <v>138</v>
      </c>
      <c r="Q201" s="6" t="s">
        <v>34</v>
      </c>
      <c r="R201" s="18" t="s">
        <v>79</v>
      </c>
      <c r="S201" s="18" t="s">
        <v>58</v>
      </c>
      <c r="T201" s="6" t="s">
        <v>139</v>
      </c>
      <c r="U201" s="27">
        <f t="shared" si="7"/>
        <v>32960.622347403303</v>
      </c>
      <c r="V201" s="26" t="str">
        <f t="shared" si="8"/>
        <v>Dallas County, TX</v>
      </c>
    </row>
    <row r="202" spans="2:22" ht="15" thickBot="1" x14ac:dyDescent="0.35">
      <c r="B202" s="18">
        <v>190</v>
      </c>
      <c r="C202" s="5" t="s">
        <v>10</v>
      </c>
      <c r="D202" s="6" t="s">
        <v>11</v>
      </c>
      <c r="E202" s="8">
        <v>44031</v>
      </c>
      <c r="F202" s="8">
        <v>43647</v>
      </c>
      <c r="G202" s="8">
        <v>44012</v>
      </c>
      <c r="H202" s="140">
        <f>_xlfn.DAYS(G202,F202)/'Standards &amp; Assumptions'!$C$9</f>
        <v>52.142857142857146</v>
      </c>
      <c r="I202" s="19">
        <f t="shared" si="6"/>
        <v>32984.541262421153</v>
      </c>
      <c r="J202" s="139">
        <v>2085.6</v>
      </c>
      <c r="K202" s="20">
        <v>15.815372680485785</v>
      </c>
      <c r="L202" s="9" t="s">
        <v>3</v>
      </c>
      <c r="M202" s="9" t="s">
        <v>7</v>
      </c>
      <c r="N202" s="9" t="s">
        <v>8</v>
      </c>
      <c r="O202" s="6" t="s">
        <v>138</v>
      </c>
      <c r="P202" s="6" t="s">
        <v>138</v>
      </c>
      <c r="Q202" s="6" t="s">
        <v>34</v>
      </c>
      <c r="R202" s="18" t="s">
        <v>79</v>
      </c>
      <c r="S202" s="18" t="s">
        <v>58</v>
      </c>
      <c r="T202" s="6" t="s">
        <v>139</v>
      </c>
      <c r="U202" s="27">
        <f t="shared" si="7"/>
        <v>32984.541262421153</v>
      </c>
      <c r="V202" s="26" t="str">
        <f t="shared" si="8"/>
        <v>Dallas County, TX</v>
      </c>
    </row>
    <row r="203" spans="2:22" ht="15" thickBot="1" x14ac:dyDescent="0.35">
      <c r="B203" s="18">
        <v>191</v>
      </c>
      <c r="C203" s="5" t="s">
        <v>10</v>
      </c>
      <c r="D203" s="6" t="s">
        <v>11</v>
      </c>
      <c r="E203" s="8">
        <v>44032</v>
      </c>
      <c r="F203" s="8">
        <v>43647</v>
      </c>
      <c r="G203" s="8">
        <v>44012</v>
      </c>
      <c r="H203" s="140">
        <f>_xlfn.DAYS(G203,F203)/'Standards &amp; Assumptions'!$C$9</f>
        <v>52.142857142857146</v>
      </c>
      <c r="I203" s="19">
        <f t="shared" si="6"/>
        <v>32995.711881514348</v>
      </c>
      <c r="J203" s="139">
        <v>2085.6</v>
      </c>
      <c r="K203" s="20">
        <v>15.820728750246619</v>
      </c>
      <c r="L203" s="9" t="s">
        <v>3</v>
      </c>
      <c r="M203" s="9" t="s">
        <v>7</v>
      </c>
      <c r="N203" s="9" t="s">
        <v>8</v>
      </c>
      <c r="O203" s="6" t="s">
        <v>138</v>
      </c>
      <c r="P203" s="6" t="s">
        <v>138</v>
      </c>
      <c r="Q203" s="6" t="s">
        <v>34</v>
      </c>
      <c r="R203" s="18" t="s">
        <v>79</v>
      </c>
      <c r="S203" s="18" t="s">
        <v>58</v>
      </c>
      <c r="T203" s="6" t="s">
        <v>139</v>
      </c>
      <c r="U203" s="27">
        <f t="shared" si="7"/>
        <v>32995.711881514348</v>
      </c>
      <c r="V203" s="26" t="str">
        <f t="shared" si="8"/>
        <v>Dallas County, TX</v>
      </c>
    </row>
    <row r="204" spans="2:22" ht="15" thickBot="1" x14ac:dyDescent="0.35">
      <c r="B204" s="18">
        <v>192</v>
      </c>
      <c r="C204" s="5" t="s">
        <v>10</v>
      </c>
      <c r="D204" s="6" t="s">
        <v>11</v>
      </c>
      <c r="E204" s="8">
        <v>44023</v>
      </c>
      <c r="F204" s="8">
        <v>43647</v>
      </c>
      <c r="G204" s="8">
        <v>44012</v>
      </c>
      <c r="H204" s="140">
        <f>_xlfn.DAYS(G204,F204)/'Standards &amp; Assumptions'!$C$9</f>
        <v>52.142857142857146</v>
      </c>
      <c r="I204" s="19">
        <f t="shared" si="6"/>
        <v>31351.385864354801</v>
      </c>
      <c r="J204" s="139">
        <v>1981.32</v>
      </c>
      <c r="K204" s="20">
        <v>15.823484275308784</v>
      </c>
      <c r="L204" s="9" t="s">
        <v>3</v>
      </c>
      <c r="M204" s="9" t="s">
        <v>7</v>
      </c>
      <c r="N204" s="9" t="s">
        <v>8</v>
      </c>
      <c r="O204" s="6" t="s">
        <v>138</v>
      </c>
      <c r="P204" s="6" t="s">
        <v>138</v>
      </c>
      <c r="Q204" s="6" t="s">
        <v>34</v>
      </c>
      <c r="R204" s="18" t="s">
        <v>79</v>
      </c>
      <c r="S204" s="18" t="s">
        <v>58</v>
      </c>
      <c r="T204" s="6" t="s">
        <v>139</v>
      </c>
      <c r="U204" s="27">
        <f t="shared" si="7"/>
        <v>31351.385864354801</v>
      </c>
      <c r="V204" s="26" t="str">
        <f t="shared" si="8"/>
        <v>Dallas County, TX</v>
      </c>
    </row>
    <row r="205" spans="2:22" ht="15" thickBot="1" x14ac:dyDescent="0.35">
      <c r="B205" s="18">
        <v>193</v>
      </c>
      <c r="C205" s="5" t="s">
        <v>10</v>
      </c>
      <c r="D205" s="6" t="s">
        <v>11</v>
      </c>
      <c r="E205" s="8">
        <v>44014</v>
      </c>
      <c r="F205" s="8">
        <v>43647</v>
      </c>
      <c r="G205" s="8">
        <v>44012</v>
      </c>
      <c r="H205" s="140">
        <f>_xlfn.DAYS(G205,F205)/'Standards &amp; Assumptions'!$C$9</f>
        <v>52.142857142857146</v>
      </c>
      <c r="I205" s="19">
        <f t="shared" ref="I205:I268" si="9">J205*K205</f>
        <v>29702.560281789145</v>
      </c>
      <c r="J205" s="139">
        <v>1877.04</v>
      </c>
      <c r="K205" s="20">
        <v>15.824148809715906</v>
      </c>
      <c r="L205" s="9" t="s">
        <v>3</v>
      </c>
      <c r="M205" s="9" t="s">
        <v>7</v>
      </c>
      <c r="N205" s="9" t="s">
        <v>8</v>
      </c>
      <c r="O205" s="6" t="s">
        <v>138</v>
      </c>
      <c r="P205" s="6" t="s">
        <v>138</v>
      </c>
      <c r="Q205" s="6" t="s">
        <v>34</v>
      </c>
      <c r="R205" s="18" t="s">
        <v>79</v>
      </c>
      <c r="S205" s="18" t="s">
        <v>58</v>
      </c>
      <c r="T205" s="6" t="s">
        <v>139</v>
      </c>
      <c r="U205" s="27">
        <f t="shared" ref="U205:U268" si="10">J205*K205</f>
        <v>29702.560281789145</v>
      </c>
      <c r="V205" s="26" t="str">
        <f t="shared" ref="V205:V268" si="11">_xlfn.CONCAT(P205,S205,Q205,R205,S205,T205)</f>
        <v>Dallas County, TX</v>
      </c>
    </row>
    <row r="206" spans="2:22" ht="15" thickBot="1" x14ac:dyDescent="0.35">
      <c r="B206" s="18">
        <v>194</v>
      </c>
      <c r="C206" s="5" t="s">
        <v>10</v>
      </c>
      <c r="D206" s="6" t="s">
        <v>11</v>
      </c>
      <c r="E206" s="8">
        <v>44019</v>
      </c>
      <c r="F206" s="8">
        <v>43647</v>
      </c>
      <c r="G206" s="8">
        <v>44012</v>
      </c>
      <c r="H206" s="140">
        <f>_xlfn.DAYS(G206,F206)/'Standards &amp; Assumptions'!$C$9</f>
        <v>52.142857142857146</v>
      </c>
      <c r="I206" s="19">
        <f t="shared" si="9"/>
        <v>29709.767204225616</v>
      </c>
      <c r="J206" s="139">
        <v>1877.04</v>
      </c>
      <c r="K206" s="20">
        <v>15.827988324290168</v>
      </c>
      <c r="L206" s="9" t="s">
        <v>3</v>
      </c>
      <c r="M206" s="9" t="s">
        <v>7</v>
      </c>
      <c r="N206" s="9" t="s">
        <v>8</v>
      </c>
      <c r="O206" s="6" t="s">
        <v>138</v>
      </c>
      <c r="P206" s="6" t="s">
        <v>138</v>
      </c>
      <c r="Q206" s="6" t="s">
        <v>34</v>
      </c>
      <c r="R206" s="18" t="s">
        <v>79</v>
      </c>
      <c r="S206" s="18" t="s">
        <v>58</v>
      </c>
      <c r="T206" s="6" t="s">
        <v>139</v>
      </c>
      <c r="U206" s="27">
        <f t="shared" si="10"/>
        <v>29709.767204225616</v>
      </c>
      <c r="V206" s="26" t="str">
        <f t="shared" si="11"/>
        <v>Dallas County, TX</v>
      </c>
    </row>
    <row r="207" spans="2:22" ht="15" thickBot="1" x14ac:dyDescent="0.35">
      <c r="B207" s="18">
        <v>195</v>
      </c>
      <c r="C207" s="5" t="s">
        <v>10</v>
      </c>
      <c r="D207" s="6" t="s">
        <v>11</v>
      </c>
      <c r="E207" s="8">
        <v>44017</v>
      </c>
      <c r="F207" s="8">
        <v>43647</v>
      </c>
      <c r="G207" s="8">
        <v>44012</v>
      </c>
      <c r="H207" s="140">
        <f>_xlfn.DAYS(G207,F207)/'Standards &amp; Assumptions'!$C$9</f>
        <v>52.142857142857146</v>
      </c>
      <c r="I207" s="19">
        <f t="shared" si="9"/>
        <v>28900.829807281076</v>
      </c>
      <c r="J207" s="139">
        <v>1824.9</v>
      </c>
      <c r="K207" s="20">
        <v>15.836938904751534</v>
      </c>
      <c r="L207" s="9" t="s">
        <v>3</v>
      </c>
      <c r="M207" s="9" t="s">
        <v>7</v>
      </c>
      <c r="N207" s="9" t="s">
        <v>8</v>
      </c>
      <c r="O207" s="6" t="s">
        <v>138</v>
      </c>
      <c r="P207" s="6" t="s">
        <v>138</v>
      </c>
      <c r="Q207" s="6" t="s">
        <v>34</v>
      </c>
      <c r="R207" s="18" t="s">
        <v>79</v>
      </c>
      <c r="S207" s="18" t="s">
        <v>58</v>
      </c>
      <c r="T207" s="6" t="s">
        <v>139</v>
      </c>
      <c r="U207" s="27">
        <f t="shared" si="10"/>
        <v>28900.829807281076</v>
      </c>
      <c r="V207" s="26" t="str">
        <f t="shared" si="11"/>
        <v>Dallas County, TX</v>
      </c>
    </row>
    <row r="208" spans="2:22" ht="15" thickBot="1" x14ac:dyDescent="0.35">
      <c r="B208" s="18">
        <v>196</v>
      </c>
      <c r="C208" s="5" t="s">
        <v>10</v>
      </c>
      <c r="D208" s="6" t="s">
        <v>11</v>
      </c>
      <c r="E208" s="8">
        <v>44019</v>
      </c>
      <c r="F208" s="8">
        <v>43647</v>
      </c>
      <c r="G208" s="8">
        <v>44012</v>
      </c>
      <c r="H208" s="140">
        <f>_xlfn.DAYS(G208,F208)/'Standards &amp; Assumptions'!$C$9</f>
        <v>52.142857142857146</v>
      </c>
      <c r="I208" s="19">
        <f t="shared" si="9"/>
        <v>28904.395271376612</v>
      </c>
      <c r="J208" s="139">
        <v>1824.9</v>
      </c>
      <c r="K208" s="20">
        <v>15.83889269076476</v>
      </c>
      <c r="L208" s="9" t="s">
        <v>3</v>
      </c>
      <c r="M208" s="9" t="s">
        <v>7</v>
      </c>
      <c r="N208" s="9" t="s">
        <v>8</v>
      </c>
      <c r="O208" s="6" t="s">
        <v>138</v>
      </c>
      <c r="P208" s="6" t="s">
        <v>138</v>
      </c>
      <c r="Q208" s="6" t="s">
        <v>34</v>
      </c>
      <c r="R208" s="18" t="s">
        <v>79</v>
      </c>
      <c r="S208" s="18" t="s">
        <v>58</v>
      </c>
      <c r="T208" s="6" t="s">
        <v>139</v>
      </c>
      <c r="U208" s="27">
        <f t="shared" si="10"/>
        <v>28904.395271376612</v>
      </c>
      <c r="V208" s="26" t="str">
        <f t="shared" si="11"/>
        <v>Dallas County, TX</v>
      </c>
    </row>
    <row r="209" spans="2:22" ht="15" thickBot="1" x14ac:dyDescent="0.35">
      <c r="B209" s="18">
        <v>197</v>
      </c>
      <c r="C209" s="5" t="s">
        <v>10</v>
      </c>
      <c r="D209" s="6" t="s">
        <v>11</v>
      </c>
      <c r="E209" s="8">
        <v>44022</v>
      </c>
      <c r="F209" s="8">
        <v>43647</v>
      </c>
      <c r="G209" s="8">
        <v>44012</v>
      </c>
      <c r="H209" s="140">
        <f>_xlfn.DAYS(G209,F209)/'Standards &amp; Assumptions'!$C$9</f>
        <v>52.142857142857146</v>
      </c>
      <c r="I209" s="19">
        <f t="shared" si="9"/>
        <v>28913.985208750277</v>
      </c>
      <c r="J209" s="139">
        <v>1824.9</v>
      </c>
      <c r="K209" s="20">
        <v>15.844147738917352</v>
      </c>
      <c r="L209" s="9" t="s">
        <v>3</v>
      </c>
      <c r="M209" s="9" t="s">
        <v>7</v>
      </c>
      <c r="N209" s="9" t="s">
        <v>8</v>
      </c>
      <c r="O209" s="6" t="s">
        <v>138</v>
      </c>
      <c r="P209" s="6" t="s">
        <v>138</v>
      </c>
      <c r="Q209" s="6" t="s">
        <v>34</v>
      </c>
      <c r="R209" s="18" t="s">
        <v>79</v>
      </c>
      <c r="S209" s="18" t="s">
        <v>58</v>
      </c>
      <c r="T209" s="6" t="s">
        <v>139</v>
      </c>
      <c r="U209" s="27">
        <f t="shared" si="10"/>
        <v>28913.985208750277</v>
      </c>
      <c r="V209" s="26" t="str">
        <f t="shared" si="11"/>
        <v>Dallas County, TX</v>
      </c>
    </row>
    <row r="210" spans="2:22" ht="15" thickBot="1" x14ac:dyDescent="0.35">
      <c r="B210" s="18">
        <v>198</v>
      </c>
      <c r="C210" s="5" t="s">
        <v>10</v>
      </c>
      <c r="D210" s="6" t="s">
        <v>11</v>
      </c>
      <c r="E210" s="8">
        <v>44016</v>
      </c>
      <c r="F210" s="8">
        <v>43647</v>
      </c>
      <c r="G210" s="8">
        <v>44012</v>
      </c>
      <c r="H210" s="140">
        <f>_xlfn.DAYS(G210,F210)/'Standards &amp; Assumptions'!$C$9</f>
        <v>52.142857142857146</v>
      </c>
      <c r="I210" s="19">
        <f t="shared" si="9"/>
        <v>28093.090627512061</v>
      </c>
      <c r="J210" s="139">
        <v>1772.76</v>
      </c>
      <c r="K210" s="20">
        <v>15.847091894848745</v>
      </c>
      <c r="L210" s="9" t="s">
        <v>3</v>
      </c>
      <c r="M210" s="9" t="s">
        <v>7</v>
      </c>
      <c r="N210" s="9" t="s">
        <v>8</v>
      </c>
      <c r="O210" s="6" t="s">
        <v>138</v>
      </c>
      <c r="P210" s="6" t="s">
        <v>138</v>
      </c>
      <c r="Q210" s="6" t="s">
        <v>34</v>
      </c>
      <c r="R210" s="18" t="s">
        <v>79</v>
      </c>
      <c r="S210" s="18" t="s">
        <v>58</v>
      </c>
      <c r="T210" s="6" t="s">
        <v>139</v>
      </c>
      <c r="U210" s="27">
        <f t="shared" si="10"/>
        <v>28093.090627512061</v>
      </c>
      <c r="V210" s="26" t="str">
        <f t="shared" si="11"/>
        <v>Dallas County, TX</v>
      </c>
    </row>
    <row r="211" spans="2:22" ht="15" thickBot="1" x14ac:dyDescent="0.35">
      <c r="B211" s="18">
        <v>199</v>
      </c>
      <c r="C211" s="5" t="s">
        <v>10</v>
      </c>
      <c r="D211" s="6" t="s">
        <v>11</v>
      </c>
      <c r="E211" s="8">
        <v>44021</v>
      </c>
      <c r="F211" s="8">
        <v>43647</v>
      </c>
      <c r="G211" s="8">
        <v>44012</v>
      </c>
      <c r="H211" s="140">
        <f>_xlfn.DAYS(G211,F211)/'Standards &amp; Assumptions'!$C$9</f>
        <v>52.142857142857146</v>
      </c>
      <c r="I211" s="19">
        <f t="shared" si="9"/>
        <v>28099.593310374337</v>
      </c>
      <c r="J211" s="139">
        <v>1772.76</v>
      </c>
      <c r="K211" s="20">
        <v>15.850760007205905</v>
      </c>
      <c r="L211" s="9" t="s">
        <v>3</v>
      </c>
      <c r="M211" s="9" t="s">
        <v>7</v>
      </c>
      <c r="N211" s="9" t="s">
        <v>8</v>
      </c>
      <c r="O211" s="6" t="s">
        <v>138</v>
      </c>
      <c r="P211" s="6" t="s">
        <v>138</v>
      </c>
      <c r="Q211" s="6" t="s">
        <v>34</v>
      </c>
      <c r="R211" s="18" t="s">
        <v>79</v>
      </c>
      <c r="S211" s="18" t="s">
        <v>58</v>
      </c>
      <c r="T211" s="6" t="s">
        <v>139</v>
      </c>
      <c r="U211" s="27">
        <f t="shared" si="10"/>
        <v>28099.593310374337</v>
      </c>
      <c r="V211" s="26" t="str">
        <f t="shared" si="11"/>
        <v>Dallas County, TX</v>
      </c>
    </row>
    <row r="212" spans="2:22" ht="15" thickBot="1" x14ac:dyDescent="0.35">
      <c r="B212" s="18">
        <v>200</v>
      </c>
      <c r="C212" s="5" t="s">
        <v>10</v>
      </c>
      <c r="D212" s="6" t="s">
        <v>11</v>
      </c>
      <c r="E212" s="8">
        <v>44030</v>
      </c>
      <c r="F212" s="8">
        <v>43647</v>
      </c>
      <c r="G212" s="8">
        <v>44012</v>
      </c>
      <c r="H212" s="140">
        <f>_xlfn.DAYS(G212,F212)/'Standards &amp; Assumptions'!$C$9</f>
        <v>52.142857142857146</v>
      </c>
      <c r="I212" s="19">
        <f t="shared" si="9"/>
        <v>27291.828290686375</v>
      </c>
      <c r="J212" s="139">
        <v>1720.6200000000001</v>
      </c>
      <c r="K212" s="20">
        <v>15.861624467160892</v>
      </c>
      <c r="L212" s="9" t="s">
        <v>3</v>
      </c>
      <c r="M212" s="9" t="s">
        <v>7</v>
      </c>
      <c r="N212" s="9" t="s">
        <v>8</v>
      </c>
      <c r="O212" s="6" t="s">
        <v>138</v>
      </c>
      <c r="P212" s="6" t="s">
        <v>138</v>
      </c>
      <c r="Q212" s="6" t="s">
        <v>34</v>
      </c>
      <c r="R212" s="18" t="s">
        <v>79</v>
      </c>
      <c r="S212" s="18" t="s">
        <v>58</v>
      </c>
      <c r="T212" s="6" t="s">
        <v>139</v>
      </c>
      <c r="U212" s="27">
        <f t="shared" si="10"/>
        <v>27291.828290686375</v>
      </c>
      <c r="V212" s="26" t="str">
        <f t="shared" si="11"/>
        <v>Dallas County, TX</v>
      </c>
    </row>
    <row r="213" spans="2:22" ht="15" thickBot="1" x14ac:dyDescent="0.35">
      <c r="B213" s="18">
        <v>201</v>
      </c>
      <c r="C213" s="5" t="s">
        <v>10</v>
      </c>
      <c r="D213" s="6" t="s">
        <v>11</v>
      </c>
      <c r="E213" s="8">
        <v>44020</v>
      </c>
      <c r="F213" s="8">
        <v>43647</v>
      </c>
      <c r="G213" s="8">
        <v>44012</v>
      </c>
      <c r="H213" s="140">
        <f>_xlfn.DAYS(G213,F213)/'Standards &amp; Assumptions'!$C$9</f>
        <v>52.142857142857146</v>
      </c>
      <c r="I213" s="19">
        <f t="shared" si="9"/>
        <v>26476.247555321421</v>
      </c>
      <c r="J213" s="139">
        <v>1668.48</v>
      </c>
      <c r="K213" s="20">
        <v>15.868483623011016</v>
      </c>
      <c r="L213" s="9" t="s">
        <v>3</v>
      </c>
      <c r="M213" s="9" t="s">
        <v>7</v>
      </c>
      <c r="N213" s="9" t="s">
        <v>8</v>
      </c>
      <c r="O213" s="6" t="s">
        <v>138</v>
      </c>
      <c r="P213" s="6" t="s">
        <v>138</v>
      </c>
      <c r="Q213" s="6" t="s">
        <v>34</v>
      </c>
      <c r="R213" s="18" t="s">
        <v>79</v>
      </c>
      <c r="S213" s="18" t="s">
        <v>58</v>
      </c>
      <c r="T213" s="6" t="s">
        <v>139</v>
      </c>
      <c r="U213" s="27">
        <f t="shared" si="10"/>
        <v>26476.247555321421</v>
      </c>
      <c r="V213" s="26" t="str">
        <f t="shared" si="11"/>
        <v>Dallas County, TX</v>
      </c>
    </row>
    <row r="214" spans="2:22" ht="15" thickBot="1" x14ac:dyDescent="0.35">
      <c r="B214" s="18">
        <v>202</v>
      </c>
      <c r="C214" s="5" t="s">
        <v>10</v>
      </c>
      <c r="D214" s="6" t="s">
        <v>11</v>
      </c>
      <c r="E214" s="8">
        <v>44033</v>
      </c>
      <c r="F214" s="8">
        <v>43647</v>
      </c>
      <c r="G214" s="8">
        <v>44012</v>
      </c>
      <c r="H214" s="140">
        <f>_xlfn.DAYS(G214,F214)/'Standards &amp; Assumptions'!$C$9</f>
        <v>52.142857142857146</v>
      </c>
      <c r="I214" s="19">
        <f t="shared" si="9"/>
        <v>26484.846786683123</v>
      </c>
      <c r="J214" s="139">
        <v>1668.48</v>
      </c>
      <c r="K214" s="20">
        <v>15.87363755435074</v>
      </c>
      <c r="L214" s="9" t="s">
        <v>3</v>
      </c>
      <c r="M214" s="9" t="s">
        <v>7</v>
      </c>
      <c r="N214" s="9" t="s">
        <v>8</v>
      </c>
      <c r="O214" s="6" t="s">
        <v>138</v>
      </c>
      <c r="P214" s="6" t="s">
        <v>138</v>
      </c>
      <c r="Q214" s="6" t="s">
        <v>34</v>
      </c>
      <c r="R214" s="18" t="s">
        <v>79</v>
      </c>
      <c r="S214" s="18" t="s">
        <v>58</v>
      </c>
      <c r="T214" s="6" t="s">
        <v>139</v>
      </c>
      <c r="U214" s="27">
        <f t="shared" si="10"/>
        <v>26484.846786683123</v>
      </c>
      <c r="V214" s="26" t="str">
        <f t="shared" si="11"/>
        <v>Dallas County, TX</v>
      </c>
    </row>
    <row r="215" spans="2:22" ht="15" thickBot="1" x14ac:dyDescent="0.35">
      <c r="B215" s="18">
        <v>203</v>
      </c>
      <c r="C215" s="5" t="s">
        <v>9</v>
      </c>
      <c r="D215" s="6" t="s">
        <v>11</v>
      </c>
      <c r="E215" s="7">
        <v>43831</v>
      </c>
      <c r="F215" s="8">
        <v>43647</v>
      </c>
      <c r="G215" s="8">
        <v>44012</v>
      </c>
      <c r="H215" s="140">
        <f>_xlfn.DAYS(G215,F215)/'Standards &amp; Assumptions'!$C$9</f>
        <v>52.142857142857146</v>
      </c>
      <c r="I215" s="19">
        <f t="shared" si="9"/>
        <v>33117.429424698545</v>
      </c>
      <c r="J215" s="139">
        <v>2085.6</v>
      </c>
      <c r="K215" s="20">
        <v>15.879089674289675</v>
      </c>
      <c r="L215" s="9" t="s">
        <v>3</v>
      </c>
      <c r="M215" s="6" t="s">
        <v>7</v>
      </c>
      <c r="N215" s="9" t="s">
        <v>8</v>
      </c>
      <c r="O215" s="6" t="s">
        <v>138</v>
      </c>
      <c r="P215" s="6" t="s">
        <v>138</v>
      </c>
      <c r="Q215" s="6" t="s">
        <v>34</v>
      </c>
      <c r="R215" s="18" t="s">
        <v>79</v>
      </c>
      <c r="S215" s="18" t="s">
        <v>58</v>
      </c>
      <c r="T215" s="6" t="s">
        <v>139</v>
      </c>
      <c r="U215" s="27">
        <f t="shared" si="10"/>
        <v>33117.429424698545</v>
      </c>
      <c r="V215" s="26" t="str">
        <f t="shared" si="11"/>
        <v>Dallas County, TX</v>
      </c>
    </row>
    <row r="216" spans="2:22" ht="15" thickBot="1" x14ac:dyDescent="0.35">
      <c r="B216" s="18">
        <v>204</v>
      </c>
      <c r="C216" s="5" t="s">
        <v>9</v>
      </c>
      <c r="D216" s="6" t="s">
        <v>11</v>
      </c>
      <c r="E216" s="7">
        <v>41640</v>
      </c>
      <c r="F216" s="8">
        <v>43647</v>
      </c>
      <c r="G216" s="8">
        <v>44012</v>
      </c>
      <c r="H216" s="140">
        <f>_xlfn.DAYS(G216,F216)/'Standards &amp; Assumptions'!$C$9</f>
        <v>52.142857142857146</v>
      </c>
      <c r="I216" s="19">
        <f t="shared" si="9"/>
        <v>33118.787453143632</v>
      </c>
      <c r="J216" s="139">
        <v>2085.6</v>
      </c>
      <c r="K216" s="20">
        <v>15.879740819497332</v>
      </c>
      <c r="L216" s="9" t="s">
        <v>3</v>
      </c>
      <c r="M216" s="6" t="s">
        <v>7</v>
      </c>
      <c r="N216" s="9" t="s">
        <v>8</v>
      </c>
      <c r="O216" s="6" t="s">
        <v>138</v>
      </c>
      <c r="P216" s="6" t="s">
        <v>138</v>
      </c>
      <c r="Q216" s="6" t="s">
        <v>34</v>
      </c>
      <c r="R216" s="18" t="s">
        <v>79</v>
      </c>
      <c r="S216" s="18" t="s">
        <v>58</v>
      </c>
      <c r="T216" s="6" t="s">
        <v>139</v>
      </c>
      <c r="U216" s="27">
        <f t="shared" si="10"/>
        <v>33118.787453143632</v>
      </c>
      <c r="V216" s="26" t="str">
        <f t="shared" si="11"/>
        <v>Dallas County, TX</v>
      </c>
    </row>
    <row r="217" spans="2:22" ht="15" thickBot="1" x14ac:dyDescent="0.35">
      <c r="B217" s="18">
        <v>205</v>
      </c>
      <c r="C217" s="5" t="s">
        <v>10</v>
      </c>
      <c r="D217" s="6" t="s">
        <v>11</v>
      </c>
      <c r="E217" s="8">
        <v>44028</v>
      </c>
      <c r="F217" s="8">
        <v>43647</v>
      </c>
      <c r="G217" s="8">
        <v>44012</v>
      </c>
      <c r="H217" s="140">
        <f>_xlfn.DAYS(G217,F217)/'Standards &amp; Assumptions'!$C$9</f>
        <v>52.142857142857146</v>
      </c>
      <c r="I217" s="19">
        <f t="shared" si="9"/>
        <v>33179.901637661758</v>
      </c>
      <c r="J217" s="139">
        <v>2085.6</v>
      </c>
      <c r="K217" s="20">
        <v>15.909043746481474</v>
      </c>
      <c r="L217" s="9" t="s">
        <v>3</v>
      </c>
      <c r="M217" s="9" t="s">
        <v>7</v>
      </c>
      <c r="N217" s="9" t="s">
        <v>8</v>
      </c>
      <c r="O217" s="6" t="s">
        <v>138</v>
      </c>
      <c r="P217" s="6" t="s">
        <v>138</v>
      </c>
      <c r="Q217" s="6" t="s">
        <v>34</v>
      </c>
      <c r="R217" s="18" t="s">
        <v>79</v>
      </c>
      <c r="S217" s="18" t="s">
        <v>58</v>
      </c>
      <c r="T217" s="6" t="s">
        <v>139</v>
      </c>
      <c r="U217" s="27">
        <f t="shared" si="10"/>
        <v>33179.901637661758</v>
      </c>
      <c r="V217" s="26" t="str">
        <f t="shared" si="11"/>
        <v>Dallas County, TX</v>
      </c>
    </row>
    <row r="218" spans="2:22" ht="15" thickBot="1" x14ac:dyDescent="0.35">
      <c r="B218" s="18">
        <v>206</v>
      </c>
      <c r="C218" s="5" t="s">
        <v>10</v>
      </c>
      <c r="D218" s="6" t="s">
        <v>11</v>
      </c>
      <c r="E218" s="8">
        <v>44034</v>
      </c>
      <c r="F218" s="8">
        <v>43647</v>
      </c>
      <c r="G218" s="8">
        <v>44012</v>
      </c>
      <c r="H218" s="140">
        <f>_xlfn.DAYS(G218,F218)/'Standards &amp; Assumptions'!$C$9</f>
        <v>52.142857142857146</v>
      </c>
      <c r="I218" s="19">
        <f t="shared" si="9"/>
        <v>33184.251447766648</v>
      </c>
      <c r="J218" s="139">
        <v>2085.6</v>
      </c>
      <c r="K218" s="20">
        <v>15.911129386155853</v>
      </c>
      <c r="L218" s="9" t="s">
        <v>3</v>
      </c>
      <c r="M218" s="9" t="s">
        <v>7</v>
      </c>
      <c r="N218" s="9" t="s">
        <v>8</v>
      </c>
      <c r="O218" s="6" t="s">
        <v>138</v>
      </c>
      <c r="P218" s="6" t="s">
        <v>138</v>
      </c>
      <c r="Q218" s="6" t="s">
        <v>34</v>
      </c>
      <c r="R218" s="18" t="s">
        <v>79</v>
      </c>
      <c r="S218" s="18" t="s">
        <v>58</v>
      </c>
      <c r="T218" s="6" t="s">
        <v>139</v>
      </c>
      <c r="U218" s="27">
        <f t="shared" si="10"/>
        <v>33184.251447766648</v>
      </c>
      <c r="V218" s="26" t="str">
        <f t="shared" si="11"/>
        <v>Dallas County, TX</v>
      </c>
    </row>
    <row r="219" spans="2:22" ht="15" thickBot="1" x14ac:dyDescent="0.35">
      <c r="B219" s="18">
        <v>207</v>
      </c>
      <c r="C219" s="5" t="s">
        <v>10</v>
      </c>
      <c r="D219" s="6" t="s">
        <v>11</v>
      </c>
      <c r="E219" s="8">
        <v>44018</v>
      </c>
      <c r="F219" s="8">
        <v>43647</v>
      </c>
      <c r="G219" s="8">
        <v>44012</v>
      </c>
      <c r="H219" s="140">
        <f>_xlfn.DAYS(G219,F219)/'Standards &amp; Assumptions'!$C$9</f>
        <v>52.142857142857146</v>
      </c>
      <c r="I219" s="19">
        <f t="shared" si="9"/>
        <v>33206.85666113146</v>
      </c>
      <c r="J219" s="139">
        <v>2085.6</v>
      </c>
      <c r="K219" s="20">
        <v>15.921968096054593</v>
      </c>
      <c r="L219" s="9" t="s">
        <v>3</v>
      </c>
      <c r="M219" s="9" t="s">
        <v>7</v>
      </c>
      <c r="N219" s="9" t="s">
        <v>8</v>
      </c>
      <c r="O219" s="6" t="s">
        <v>138</v>
      </c>
      <c r="P219" s="6" t="s">
        <v>138</v>
      </c>
      <c r="Q219" s="6" t="s">
        <v>34</v>
      </c>
      <c r="R219" s="18" t="s">
        <v>79</v>
      </c>
      <c r="S219" s="18" t="s">
        <v>58</v>
      </c>
      <c r="T219" s="6" t="s">
        <v>139</v>
      </c>
      <c r="U219" s="27">
        <f t="shared" si="10"/>
        <v>33206.85666113146</v>
      </c>
      <c r="V219" s="26" t="str">
        <f t="shared" si="11"/>
        <v>Dallas County, TX</v>
      </c>
    </row>
    <row r="220" spans="2:22" ht="15" thickBot="1" x14ac:dyDescent="0.35">
      <c r="B220" s="18">
        <v>208</v>
      </c>
      <c r="C220" s="5" t="s">
        <v>10</v>
      </c>
      <c r="D220" s="6" t="s">
        <v>11</v>
      </c>
      <c r="E220" s="8">
        <v>44024</v>
      </c>
      <c r="F220" s="8">
        <v>43647</v>
      </c>
      <c r="G220" s="8">
        <v>44012</v>
      </c>
      <c r="H220" s="140">
        <f>_xlfn.DAYS(G220,F220)/'Standards &amp; Assumptions'!$C$9</f>
        <v>52.142857142857146</v>
      </c>
      <c r="I220" s="19">
        <f t="shared" si="9"/>
        <v>33207.901420398797</v>
      </c>
      <c r="J220" s="139">
        <v>2085.6</v>
      </c>
      <c r="K220" s="20">
        <v>15.922469035480821</v>
      </c>
      <c r="L220" s="9" t="s">
        <v>3</v>
      </c>
      <c r="M220" s="9" t="s">
        <v>7</v>
      </c>
      <c r="N220" s="9" t="s">
        <v>8</v>
      </c>
      <c r="O220" s="6" t="s">
        <v>138</v>
      </c>
      <c r="P220" s="6" t="s">
        <v>138</v>
      </c>
      <c r="Q220" s="6" t="s">
        <v>34</v>
      </c>
      <c r="R220" s="18" t="s">
        <v>79</v>
      </c>
      <c r="S220" s="18" t="s">
        <v>58</v>
      </c>
      <c r="T220" s="6" t="s">
        <v>139</v>
      </c>
      <c r="U220" s="27">
        <f t="shared" si="10"/>
        <v>33207.901420398797</v>
      </c>
      <c r="V220" s="26" t="str">
        <f t="shared" si="11"/>
        <v>Dallas County, TX</v>
      </c>
    </row>
    <row r="221" spans="2:22" ht="15" thickBot="1" x14ac:dyDescent="0.35">
      <c r="B221" s="18">
        <v>209</v>
      </c>
      <c r="C221" s="5" t="s">
        <v>10</v>
      </c>
      <c r="D221" s="6" t="s">
        <v>11</v>
      </c>
      <c r="E221" s="8">
        <v>44025</v>
      </c>
      <c r="F221" s="8">
        <v>43647</v>
      </c>
      <c r="G221" s="8">
        <v>44012</v>
      </c>
      <c r="H221" s="140">
        <f>_xlfn.DAYS(G221,F221)/'Standards &amp; Assumptions'!$C$9</f>
        <v>52.142857142857146</v>
      </c>
      <c r="I221" s="19">
        <f t="shared" si="9"/>
        <v>33232.05773765716</v>
      </c>
      <c r="J221" s="139">
        <v>2085.6</v>
      </c>
      <c r="K221" s="20">
        <v>15.934051466080343</v>
      </c>
      <c r="L221" s="9" t="s">
        <v>3</v>
      </c>
      <c r="M221" s="9" t="s">
        <v>7</v>
      </c>
      <c r="N221" s="9" t="s">
        <v>8</v>
      </c>
      <c r="O221" s="6" t="s">
        <v>138</v>
      </c>
      <c r="P221" s="6" t="s">
        <v>138</v>
      </c>
      <c r="Q221" s="6" t="s">
        <v>34</v>
      </c>
      <c r="R221" s="18" t="s">
        <v>79</v>
      </c>
      <c r="S221" s="18" t="s">
        <v>58</v>
      </c>
      <c r="T221" s="6" t="s">
        <v>139</v>
      </c>
      <c r="U221" s="27">
        <f t="shared" si="10"/>
        <v>33232.05773765716</v>
      </c>
      <c r="V221" s="26" t="str">
        <f t="shared" si="11"/>
        <v>Dallas County, TX</v>
      </c>
    </row>
    <row r="222" spans="2:22" ht="15" thickBot="1" x14ac:dyDescent="0.35">
      <c r="B222" s="18">
        <v>210</v>
      </c>
      <c r="C222" s="5" t="s">
        <v>10</v>
      </c>
      <c r="D222" s="6" t="s">
        <v>11</v>
      </c>
      <c r="E222" s="8">
        <v>44026</v>
      </c>
      <c r="F222" s="8">
        <v>43647</v>
      </c>
      <c r="G222" s="8">
        <v>44012</v>
      </c>
      <c r="H222" s="140">
        <f>_xlfn.DAYS(G222,F222)/'Standards &amp; Assumptions'!$C$9</f>
        <v>52.142857142857146</v>
      </c>
      <c r="I222" s="19">
        <f t="shared" si="9"/>
        <v>33266.185654988483</v>
      </c>
      <c r="J222" s="139">
        <v>2085.6</v>
      </c>
      <c r="K222" s="20">
        <v>15.95041506280614</v>
      </c>
      <c r="L222" s="9" t="s">
        <v>3</v>
      </c>
      <c r="M222" s="9" t="s">
        <v>7</v>
      </c>
      <c r="N222" s="9" t="s">
        <v>8</v>
      </c>
      <c r="O222" s="6" t="s">
        <v>138</v>
      </c>
      <c r="P222" s="6" t="s">
        <v>138</v>
      </c>
      <c r="Q222" s="6" t="s">
        <v>34</v>
      </c>
      <c r="R222" s="18" t="s">
        <v>79</v>
      </c>
      <c r="S222" s="18" t="s">
        <v>58</v>
      </c>
      <c r="T222" s="6" t="s">
        <v>139</v>
      </c>
      <c r="U222" s="27">
        <f t="shared" si="10"/>
        <v>33266.185654988483</v>
      </c>
      <c r="V222" s="26" t="str">
        <f t="shared" si="11"/>
        <v>Dallas County, TX</v>
      </c>
    </row>
    <row r="223" spans="2:22" ht="15" thickBot="1" x14ac:dyDescent="0.35">
      <c r="B223" s="18">
        <v>211</v>
      </c>
      <c r="C223" s="5" t="s">
        <v>10</v>
      </c>
      <c r="D223" s="6" t="s">
        <v>11</v>
      </c>
      <c r="E223" s="8">
        <v>44027</v>
      </c>
      <c r="F223" s="8">
        <v>43647</v>
      </c>
      <c r="G223" s="8">
        <v>44012</v>
      </c>
      <c r="H223" s="140">
        <f>_xlfn.DAYS(G223,F223)/'Standards &amp; Assumptions'!$C$9</f>
        <v>52.142857142857146</v>
      </c>
      <c r="I223" s="19">
        <f t="shared" si="9"/>
        <v>24975.347744688552</v>
      </c>
      <c r="J223" s="139">
        <v>1564.2</v>
      </c>
      <c r="K223" s="20">
        <v>15.966850623122715</v>
      </c>
      <c r="L223" s="9" t="s">
        <v>3</v>
      </c>
      <c r="M223" s="9" t="s">
        <v>7</v>
      </c>
      <c r="N223" s="9" t="s">
        <v>8</v>
      </c>
      <c r="O223" s="6" t="s">
        <v>12</v>
      </c>
      <c r="P223" s="6" t="s">
        <v>80</v>
      </c>
      <c r="Q223" s="6" t="s">
        <v>34</v>
      </c>
      <c r="R223" s="18" t="s">
        <v>79</v>
      </c>
      <c r="S223" s="18" t="s">
        <v>58</v>
      </c>
      <c r="T223" s="6" t="s">
        <v>13</v>
      </c>
      <c r="U223" s="27">
        <f t="shared" si="10"/>
        <v>24975.347744688552</v>
      </c>
      <c r="V223" s="26" t="str">
        <f t="shared" si="11"/>
        <v>Cook County, IL</v>
      </c>
    </row>
    <row r="224" spans="2:22" ht="15" thickBot="1" x14ac:dyDescent="0.35">
      <c r="B224" s="18">
        <v>212</v>
      </c>
      <c r="C224" s="5" t="s">
        <v>10</v>
      </c>
      <c r="D224" s="6" t="s">
        <v>11</v>
      </c>
      <c r="E224" s="7">
        <v>42005</v>
      </c>
      <c r="F224" s="8">
        <v>43647</v>
      </c>
      <c r="G224" s="8">
        <v>44012</v>
      </c>
      <c r="H224" s="140">
        <f>_xlfn.DAYS(G224,F224)/'Standards &amp; Assumptions'!$C$9</f>
        <v>52.142857142857146</v>
      </c>
      <c r="I224" s="19">
        <f t="shared" si="9"/>
        <v>33306.484135521692</v>
      </c>
      <c r="J224" s="139">
        <v>2085.6</v>
      </c>
      <c r="K224" s="20">
        <v>15.9697373108562</v>
      </c>
      <c r="L224" s="9" t="s">
        <v>3</v>
      </c>
      <c r="M224" s="6" t="s">
        <v>7</v>
      </c>
      <c r="N224" s="9" t="s">
        <v>8</v>
      </c>
      <c r="O224" s="6" t="s">
        <v>144</v>
      </c>
      <c r="P224" s="6" t="s">
        <v>143</v>
      </c>
      <c r="Q224" s="6" t="s">
        <v>34</v>
      </c>
      <c r="R224" s="18" t="s">
        <v>79</v>
      </c>
      <c r="S224" s="18" t="s">
        <v>58</v>
      </c>
      <c r="T224" s="6" t="s">
        <v>145</v>
      </c>
      <c r="U224" s="27">
        <f t="shared" si="10"/>
        <v>33306.484135521692</v>
      </c>
      <c r="V224" s="26" t="str">
        <f t="shared" si="11"/>
        <v>Davidson County, TN</v>
      </c>
    </row>
    <row r="225" spans="2:22" ht="15" thickBot="1" x14ac:dyDescent="0.35">
      <c r="B225" s="18">
        <v>213</v>
      </c>
      <c r="C225" s="5" t="s">
        <v>10</v>
      </c>
      <c r="D225" s="6" t="s">
        <v>11</v>
      </c>
      <c r="E225" s="7">
        <v>43101</v>
      </c>
      <c r="F225" s="8">
        <v>43647</v>
      </c>
      <c r="G225" s="8">
        <v>44012</v>
      </c>
      <c r="H225" s="140">
        <f>_xlfn.DAYS(G225,F225)/'Standards &amp; Assumptions'!$C$9</f>
        <v>52.142857142857146</v>
      </c>
      <c r="I225" s="19">
        <f t="shared" si="9"/>
        <v>33320.512102216606</v>
      </c>
      <c r="J225" s="139">
        <v>2085.6</v>
      </c>
      <c r="K225" s="20">
        <v>15.976463416866421</v>
      </c>
      <c r="L225" s="9" t="s">
        <v>3</v>
      </c>
      <c r="M225" s="6" t="s">
        <v>7</v>
      </c>
      <c r="N225" s="9" t="s">
        <v>8</v>
      </c>
      <c r="O225" s="6" t="s">
        <v>144</v>
      </c>
      <c r="P225" s="6" t="s">
        <v>143</v>
      </c>
      <c r="Q225" s="6" t="s">
        <v>34</v>
      </c>
      <c r="R225" s="18" t="s">
        <v>79</v>
      </c>
      <c r="S225" s="18" t="s">
        <v>58</v>
      </c>
      <c r="T225" s="6" t="s">
        <v>145</v>
      </c>
      <c r="U225" s="27">
        <f t="shared" si="10"/>
        <v>33320.512102216606</v>
      </c>
      <c r="V225" s="26" t="str">
        <f t="shared" si="11"/>
        <v>Davidson County, TN</v>
      </c>
    </row>
    <row r="226" spans="2:22" ht="15" thickBot="1" x14ac:dyDescent="0.35">
      <c r="B226" s="18">
        <v>214</v>
      </c>
      <c r="C226" s="5" t="s">
        <v>10</v>
      </c>
      <c r="D226" s="6" t="s">
        <v>11</v>
      </c>
      <c r="E226" s="7">
        <v>42005</v>
      </c>
      <c r="F226" s="8">
        <v>43647</v>
      </c>
      <c r="G226" s="8">
        <v>44012</v>
      </c>
      <c r="H226" s="140">
        <f>_xlfn.DAYS(G226,F226)/'Standards &amp; Assumptions'!$C$9</f>
        <v>52.142857142857146</v>
      </c>
      <c r="I226" s="19">
        <f t="shared" si="9"/>
        <v>33326.434250414204</v>
      </c>
      <c r="J226" s="139">
        <v>2085.6</v>
      </c>
      <c r="K226" s="20">
        <v>15.979302958579884</v>
      </c>
      <c r="L226" s="9" t="s">
        <v>3</v>
      </c>
      <c r="M226" s="6" t="s">
        <v>7</v>
      </c>
      <c r="N226" s="9" t="s">
        <v>8</v>
      </c>
      <c r="O226" s="6" t="s">
        <v>144</v>
      </c>
      <c r="P226" s="6" t="s">
        <v>143</v>
      </c>
      <c r="Q226" s="6" t="s">
        <v>34</v>
      </c>
      <c r="R226" s="18" t="s">
        <v>79</v>
      </c>
      <c r="S226" s="18" t="s">
        <v>58</v>
      </c>
      <c r="T226" s="6" t="s">
        <v>145</v>
      </c>
      <c r="U226" s="27">
        <f t="shared" si="10"/>
        <v>33326.434250414204</v>
      </c>
      <c r="V226" s="26" t="str">
        <f t="shared" si="11"/>
        <v>Davidson County, TN</v>
      </c>
    </row>
    <row r="227" spans="2:22" ht="15" thickBot="1" x14ac:dyDescent="0.35">
      <c r="B227" s="18">
        <v>215</v>
      </c>
      <c r="C227" s="5" t="s">
        <v>10</v>
      </c>
      <c r="D227" s="6" t="s">
        <v>11</v>
      </c>
      <c r="E227" s="7">
        <v>43101</v>
      </c>
      <c r="F227" s="8">
        <v>43647</v>
      </c>
      <c r="G227" s="8">
        <v>44012</v>
      </c>
      <c r="H227" s="140">
        <f>_xlfn.DAYS(G227,F227)/'Standards &amp; Assumptions'!$C$9</f>
        <v>52.142857142857146</v>
      </c>
      <c r="I227" s="19">
        <f t="shared" si="9"/>
        <v>33375.327737262742</v>
      </c>
      <c r="J227" s="139">
        <v>2085.6</v>
      </c>
      <c r="K227" s="20">
        <v>16.002746325883557</v>
      </c>
      <c r="L227" s="9" t="s">
        <v>3</v>
      </c>
      <c r="M227" s="6" t="s">
        <v>7</v>
      </c>
      <c r="N227" s="9" t="s">
        <v>8</v>
      </c>
      <c r="O227" s="6" t="s">
        <v>144</v>
      </c>
      <c r="P227" s="6" t="s">
        <v>143</v>
      </c>
      <c r="Q227" s="6" t="s">
        <v>34</v>
      </c>
      <c r="R227" s="18" t="s">
        <v>79</v>
      </c>
      <c r="S227" s="18" t="s">
        <v>58</v>
      </c>
      <c r="T227" s="6" t="s">
        <v>145</v>
      </c>
      <c r="U227" s="27">
        <f t="shared" si="10"/>
        <v>33375.327737262742</v>
      </c>
      <c r="V227" s="26" t="str">
        <f t="shared" si="11"/>
        <v>Davidson County, TN</v>
      </c>
    </row>
    <row r="228" spans="2:22" ht="15" thickBot="1" x14ac:dyDescent="0.35">
      <c r="B228" s="18">
        <v>216</v>
      </c>
      <c r="C228" s="5" t="s">
        <v>10</v>
      </c>
      <c r="D228" s="6" t="s">
        <v>11</v>
      </c>
      <c r="E228" s="7">
        <v>42005</v>
      </c>
      <c r="F228" s="8">
        <v>43647</v>
      </c>
      <c r="G228" s="8">
        <v>44012</v>
      </c>
      <c r="H228" s="140">
        <f>_xlfn.DAYS(G228,F228)/'Standards &amp; Assumptions'!$C$9</f>
        <v>52.142857142857146</v>
      </c>
      <c r="I228" s="19">
        <f t="shared" si="9"/>
        <v>33386.183193143719</v>
      </c>
      <c r="J228" s="139">
        <v>2085.6</v>
      </c>
      <c r="K228" s="20">
        <v>16.00795128171448</v>
      </c>
      <c r="L228" s="9" t="s">
        <v>3</v>
      </c>
      <c r="M228" s="6" t="s">
        <v>7</v>
      </c>
      <c r="N228" s="9" t="s">
        <v>8</v>
      </c>
      <c r="O228" s="6" t="s">
        <v>144</v>
      </c>
      <c r="P228" s="6" t="s">
        <v>143</v>
      </c>
      <c r="Q228" s="6" t="s">
        <v>34</v>
      </c>
      <c r="R228" s="18" t="s">
        <v>79</v>
      </c>
      <c r="S228" s="18" t="s">
        <v>58</v>
      </c>
      <c r="T228" s="6" t="s">
        <v>145</v>
      </c>
      <c r="U228" s="27">
        <f t="shared" si="10"/>
        <v>33386.183193143719</v>
      </c>
      <c r="V228" s="26" t="str">
        <f t="shared" si="11"/>
        <v>Davidson County, TN</v>
      </c>
    </row>
    <row r="229" spans="2:22" ht="15" thickBot="1" x14ac:dyDescent="0.35">
      <c r="B229" s="18">
        <v>217</v>
      </c>
      <c r="C229" s="5" t="s">
        <v>10</v>
      </c>
      <c r="D229" s="6" t="s">
        <v>11</v>
      </c>
      <c r="E229" s="7">
        <v>43101</v>
      </c>
      <c r="F229" s="8">
        <v>43647</v>
      </c>
      <c r="G229" s="8">
        <v>44012</v>
      </c>
      <c r="H229" s="140">
        <f>_xlfn.DAYS(G229,F229)/'Standards &amp; Assumptions'!$C$9</f>
        <v>52.142857142857146</v>
      </c>
      <c r="I229" s="19">
        <f t="shared" si="9"/>
        <v>33425.566151143561</v>
      </c>
      <c r="J229" s="139">
        <v>2085.6</v>
      </c>
      <c r="K229" s="20">
        <v>16.026834556551382</v>
      </c>
      <c r="L229" s="9" t="s">
        <v>3</v>
      </c>
      <c r="M229" s="6" t="s">
        <v>7</v>
      </c>
      <c r="N229" s="9" t="s">
        <v>8</v>
      </c>
      <c r="O229" s="6" t="s">
        <v>144</v>
      </c>
      <c r="P229" s="6" t="s">
        <v>143</v>
      </c>
      <c r="Q229" s="6" t="s">
        <v>34</v>
      </c>
      <c r="R229" s="18" t="s">
        <v>79</v>
      </c>
      <c r="S229" s="18" t="s">
        <v>58</v>
      </c>
      <c r="T229" s="6" t="s">
        <v>145</v>
      </c>
      <c r="U229" s="27">
        <f t="shared" si="10"/>
        <v>33425.566151143561</v>
      </c>
      <c r="V229" s="26" t="str">
        <f t="shared" si="11"/>
        <v>Davidson County, TN</v>
      </c>
    </row>
    <row r="230" spans="2:22" ht="15" thickBot="1" x14ac:dyDescent="0.35">
      <c r="B230" s="18">
        <v>218</v>
      </c>
      <c r="C230" s="5" t="s">
        <v>10</v>
      </c>
      <c r="D230" s="6" t="s">
        <v>11</v>
      </c>
      <c r="E230" s="7">
        <v>42005</v>
      </c>
      <c r="F230" s="8">
        <v>43647</v>
      </c>
      <c r="G230" s="8">
        <v>44012</v>
      </c>
      <c r="H230" s="140">
        <f>_xlfn.DAYS(G230,F230)/'Standards &amp; Assumptions'!$C$9</f>
        <v>52.142857142857146</v>
      </c>
      <c r="I230" s="19">
        <f t="shared" si="9"/>
        <v>33444.222177010102</v>
      </c>
      <c r="J230" s="139">
        <v>2085.6</v>
      </c>
      <c r="K230" s="20">
        <v>16.035779716633154</v>
      </c>
      <c r="L230" s="9" t="s">
        <v>3</v>
      </c>
      <c r="M230" s="6" t="s">
        <v>7</v>
      </c>
      <c r="N230" s="9" t="s">
        <v>8</v>
      </c>
      <c r="O230" s="6" t="s">
        <v>144</v>
      </c>
      <c r="P230" s="6" t="s">
        <v>143</v>
      </c>
      <c r="Q230" s="6" t="s">
        <v>34</v>
      </c>
      <c r="R230" s="18" t="s">
        <v>79</v>
      </c>
      <c r="S230" s="18" t="s">
        <v>58</v>
      </c>
      <c r="T230" s="6" t="s">
        <v>145</v>
      </c>
      <c r="U230" s="27">
        <f t="shared" si="10"/>
        <v>33444.222177010102</v>
      </c>
      <c r="V230" s="26" t="str">
        <f t="shared" si="11"/>
        <v>Davidson County, TN</v>
      </c>
    </row>
    <row r="231" spans="2:22" ht="15" thickBot="1" x14ac:dyDescent="0.35">
      <c r="B231" s="18">
        <v>219</v>
      </c>
      <c r="C231" s="5" t="s">
        <v>10</v>
      </c>
      <c r="D231" s="6" t="s">
        <v>11</v>
      </c>
      <c r="E231" s="8">
        <v>44013</v>
      </c>
      <c r="F231" s="8">
        <v>43647</v>
      </c>
      <c r="G231" s="8">
        <v>44012</v>
      </c>
      <c r="H231" s="140">
        <f>_xlfn.DAYS(G231,F231)/'Standards &amp; Assumptions'!$C$9</f>
        <v>52.142857142857146</v>
      </c>
      <c r="I231" s="19">
        <f t="shared" si="9"/>
        <v>30958.878963938088</v>
      </c>
      <c r="J231" s="139">
        <v>1929.18</v>
      </c>
      <c r="K231" s="20">
        <v>16.047688118235772</v>
      </c>
      <c r="L231" s="9" t="s">
        <v>3</v>
      </c>
      <c r="M231" s="9" t="s">
        <v>7</v>
      </c>
      <c r="N231" s="9" t="s">
        <v>8</v>
      </c>
      <c r="O231" s="6" t="s">
        <v>144</v>
      </c>
      <c r="P231" s="6" t="s">
        <v>143</v>
      </c>
      <c r="Q231" s="6" t="s">
        <v>34</v>
      </c>
      <c r="R231" s="18" t="s">
        <v>79</v>
      </c>
      <c r="S231" s="18" t="s">
        <v>58</v>
      </c>
      <c r="T231" s="6" t="s">
        <v>145</v>
      </c>
      <c r="U231" s="27">
        <f t="shared" si="10"/>
        <v>30958.878963938088</v>
      </c>
      <c r="V231" s="26" t="str">
        <f t="shared" si="11"/>
        <v>Davidson County, TN</v>
      </c>
    </row>
    <row r="232" spans="2:22" ht="15" thickBot="1" x14ac:dyDescent="0.35">
      <c r="B232" s="18">
        <v>220</v>
      </c>
      <c r="C232" s="5" t="s">
        <v>10</v>
      </c>
      <c r="D232" s="6" t="s">
        <v>11</v>
      </c>
      <c r="E232" s="8">
        <v>44013</v>
      </c>
      <c r="F232" s="8">
        <v>43647</v>
      </c>
      <c r="G232" s="8">
        <v>44012</v>
      </c>
      <c r="H232" s="140">
        <f>_xlfn.DAYS(G232,F232)/'Standards &amp; Assumptions'!$C$9</f>
        <v>52.142857142857146</v>
      </c>
      <c r="I232" s="19">
        <f t="shared" si="9"/>
        <v>30965.516637450564</v>
      </c>
      <c r="J232" s="139">
        <v>1929.18</v>
      </c>
      <c r="K232" s="20">
        <v>16.05112878914905</v>
      </c>
      <c r="L232" s="9" t="s">
        <v>3</v>
      </c>
      <c r="M232" s="9" t="s">
        <v>7</v>
      </c>
      <c r="N232" s="9" t="s">
        <v>8</v>
      </c>
      <c r="O232" s="6" t="s">
        <v>144</v>
      </c>
      <c r="P232" s="6" t="s">
        <v>143</v>
      </c>
      <c r="Q232" s="6" t="s">
        <v>34</v>
      </c>
      <c r="R232" s="18" t="s">
        <v>79</v>
      </c>
      <c r="S232" s="18" t="s">
        <v>58</v>
      </c>
      <c r="T232" s="6" t="s">
        <v>145</v>
      </c>
      <c r="U232" s="27">
        <f t="shared" si="10"/>
        <v>30965.516637450564</v>
      </c>
      <c r="V232" s="26" t="str">
        <f t="shared" si="11"/>
        <v>Davidson County, TN</v>
      </c>
    </row>
    <row r="233" spans="2:22" ht="15" thickBot="1" x14ac:dyDescent="0.35">
      <c r="B233" s="18">
        <v>221</v>
      </c>
      <c r="C233" s="5" t="s">
        <v>10</v>
      </c>
      <c r="D233" s="6" t="s">
        <v>11</v>
      </c>
      <c r="E233" s="8">
        <v>44013</v>
      </c>
      <c r="F233" s="8">
        <v>43647</v>
      </c>
      <c r="G233" s="8">
        <v>44012</v>
      </c>
      <c r="H233" s="140">
        <f>_xlfn.DAYS(G233,F233)/'Standards &amp; Assumptions'!$C$9</f>
        <v>52.142857142857146</v>
      </c>
      <c r="I233" s="19">
        <f t="shared" si="9"/>
        <v>30966.678442904416</v>
      </c>
      <c r="J233" s="139">
        <v>1929.18</v>
      </c>
      <c r="K233" s="20">
        <v>16.051731016755522</v>
      </c>
      <c r="L233" s="9" t="s">
        <v>3</v>
      </c>
      <c r="M233" s="9" t="s">
        <v>7</v>
      </c>
      <c r="N233" s="9" t="s">
        <v>8</v>
      </c>
      <c r="O233" s="6" t="s">
        <v>144</v>
      </c>
      <c r="P233" s="6" t="s">
        <v>143</v>
      </c>
      <c r="Q233" s="6" t="s">
        <v>34</v>
      </c>
      <c r="R233" s="18" t="s">
        <v>79</v>
      </c>
      <c r="S233" s="18" t="s">
        <v>58</v>
      </c>
      <c r="T233" s="6" t="s">
        <v>145</v>
      </c>
      <c r="U233" s="27">
        <f t="shared" si="10"/>
        <v>30966.678442904416</v>
      </c>
      <c r="V233" s="26" t="str">
        <f t="shared" si="11"/>
        <v>Davidson County, TN</v>
      </c>
    </row>
    <row r="234" spans="2:22" ht="15" thickBot="1" x14ac:dyDescent="0.35">
      <c r="B234" s="18">
        <v>222</v>
      </c>
      <c r="C234" s="5" t="s">
        <v>10</v>
      </c>
      <c r="D234" s="6" t="s">
        <v>11</v>
      </c>
      <c r="E234" s="8">
        <v>44013</v>
      </c>
      <c r="F234" s="8">
        <v>43647</v>
      </c>
      <c r="G234" s="8">
        <v>44012</v>
      </c>
      <c r="H234" s="140">
        <f>_xlfn.DAYS(G234,F234)/'Standards &amp; Assumptions'!$C$9</f>
        <v>52.142857142857146</v>
      </c>
      <c r="I234" s="19">
        <f t="shared" si="9"/>
        <v>31016.83897806946</v>
      </c>
      <c r="J234" s="139">
        <v>1929.18</v>
      </c>
      <c r="K234" s="20">
        <v>16.077731978389501</v>
      </c>
      <c r="L234" s="9" t="s">
        <v>3</v>
      </c>
      <c r="M234" s="9" t="s">
        <v>7</v>
      </c>
      <c r="N234" s="9" t="s">
        <v>8</v>
      </c>
      <c r="O234" s="6" t="s">
        <v>144</v>
      </c>
      <c r="P234" s="6" t="s">
        <v>143</v>
      </c>
      <c r="Q234" s="6" t="s">
        <v>34</v>
      </c>
      <c r="R234" s="18" t="s">
        <v>79</v>
      </c>
      <c r="S234" s="18" t="s">
        <v>58</v>
      </c>
      <c r="T234" s="6" t="s">
        <v>145</v>
      </c>
      <c r="U234" s="27">
        <f t="shared" si="10"/>
        <v>31016.83897806946</v>
      </c>
      <c r="V234" s="26" t="str">
        <f t="shared" si="11"/>
        <v>Davidson County, TN</v>
      </c>
    </row>
    <row r="235" spans="2:22" ht="15" thickBot="1" x14ac:dyDescent="0.35">
      <c r="B235" s="18">
        <v>223</v>
      </c>
      <c r="C235" s="10" t="s">
        <v>10</v>
      </c>
      <c r="D235" s="6" t="s">
        <v>11</v>
      </c>
      <c r="E235" s="8">
        <v>43983</v>
      </c>
      <c r="F235" s="8">
        <v>43647</v>
      </c>
      <c r="G235" s="8">
        <v>44012</v>
      </c>
      <c r="H235" s="140">
        <f>_xlfn.DAYS(G235,F235)/'Standards &amp; Assumptions'!$C$9</f>
        <v>52.142857142857146</v>
      </c>
      <c r="I235" s="19">
        <f t="shared" si="9"/>
        <v>33540.958317721204</v>
      </c>
      <c r="J235" s="139">
        <v>2085.6</v>
      </c>
      <c r="K235" s="20">
        <v>16.082162599597815</v>
      </c>
      <c r="L235" s="9" t="s">
        <v>3</v>
      </c>
      <c r="M235" s="6" t="s">
        <v>7</v>
      </c>
      <c r="N235" s="9" t="s">
        <v>8</v>
      </c>
      <c r="O235" s="6" t="s">
        <v>144</v>
      </c>
      <c r="P235" s="6" t="s">
        <v>143</v>
      </c>
      <c r="Q235" s="6" t="s">
        <v>34</v>
      </c>
      <c r="R235" s="18" t="s">
        <v>79</v>
      </c>
      <c r="S235" s="18" t="s">
        <v>58</v>
      </c>
      <c r="T235" s="6" t="s">
        <v>145</v>
      </c>
      <c r="U235" s="27">
        <f t="shared" si="10"/>
        <v>33540.958317721204</v>
      </c>
      <c r="V235" s="26" t="str">
        <f t="shared" si="11"/>
        <v>Davidson County, TN</v>
      </c>
    </row>
    <row r="236" spans="2:22" ht="15" thickBot="1" x14ac:dyDescent="0.35">
      <c r="B236" s="18">
        <v>224</v>
      </c>
      <c r="C236" s="10" t="s">
        <v>10</v>
      </c>
      <c r="D236" s="6" t="s">
        <v>11</v>
      </c>
      <c r="E236" s="8">
        <v>43983</v>
      </c>
      <c r="F236" s="8">
        <v>43647</v>
      </c>
      <c r="G236" s="8">
        <v>44012</v>
      </c>
      <c r="H236" s="140">
        <f>_xlfn.DAYS(G236,F236)/'Standards &amp; Assumptions'!$C$9</f>
        <v>52.142857142857146</v>
      </c>
      <c r="I236" s="19">
        <f t="shared" si="9"/>
        <v>33566.065225755243</v>
      </c>
      <c r="J236" s="139">
        <v>2085.6</v>
      </c>
      <c r="K236" s="20">
        <v>16.094200817872672</v>
      </c>
      <c r="L236" s="9" t="s">
        <v>3</v>
      </c>
      <c r="M236" s="6" t="s">
        <v>7</v>
      </c>
      <c r="N236" s="9" t="s">
        <v>8</v>
      </c>
      <c r="O236" s="6" t="s">
        <v>144</v>
      </c>
      <c r="P236" s="6" t="s">
        <v>143</v>
      </c>
      <c r="Q236" s="6" t="s">
        <v>34</v>
      </c>
      <c r="R236" s="18" t="s">
        <v>79</v>
      </c>
      <c r="S236" s="18" t="s">
        <v>58</v>
      </c>
      <c r="T236" s="6" t="s">
        <v>145</v>
      </c>
      <c r="U236" s="27">
        <f t="shared" si="10"/>
        <v>33566.065225755243</v>
      </c>
      <c r="V236" s="26" t="str">
        <f t="shared" si="11"/>
        <v>Davidson County, TN</v>
      </c>
    </row>
    <row r="237" spans="2:22" ht="15" thickBot="1" x14ac:dyDescent="0.35">
      <c r="B237" s="18">
        <v>225</v>
      </c>
      <c r="C237" s="10" t="s">
        <v>10</v>
      </c>
      <c r="D237" s="6" t="s">
        <v>11</v>
      </c>
      <c r="E237" s="8">
        <v>43983</v>
      </c>
      <c r="F237" s="8">
        <v>43647</v>
      </c>
      <c r="G237" s="8">
        <v>44012</v>
      </c>
      <c r="H237" s="140">
        <f>_xlfn.DAYS(G237,F237)/'Standards &amp; Assumptions'!$C$9</f>
        <v>52.142857142857146</v>
      </c>
      <c r="I237" s="19">
        <f t="shared" si="9"/>
        <v>33653.010242419216</v>
      </c>
      <c r="J237" s="139">
        <v>2085.6</v>
      </c>
      <c r="K237" s="20">
        <v>16.135889069054095</v>
      </c>
      <c r="L237" s="9" t="s">
        <v>3</v>
      </c>
      <c r="M237" s="6" t="s">
        <v>7</v>
      </c>
      <c r="N237" s="9" t="s">
        <v>8</v>
      </c>
      <c r="O237" s="6" t="s">
        <v>144</v>
      </c>
      <c r="P237" s="6" t="s">
        <v>143</v>
      </c>
      <c r="Q237" s="6" t="s">
        <v>34</v>
      </c>
      <c r="R237" s="18" t="s">
        <v>79</v>
      </c>
      <c r="S237" s="18" t="s">
        <v>58</v>
      </c>
      <c r="T237" s="6" t="s">
        <v>145</v>
      </c>
      <c r="U237" s="27">
        <f t="shared" si="10"/>
        <v>33653.010242419216</v>
      </c>
      <c r="V237" s="26" t="str">
        <f t="shared" si="11"/>
        <v>Davidson County, TN</v>
      </c>
    </row>
    <row r="238" spans="2:22" ht="15" thickBot="1" x14ac:dyDescent="0.35">
      <c r="B238" s="18">
        <v>226</v>
      </c>
      <c r="C238" s="10" t="s">
        <v>10</v>
      </c>
      <c r="D238" s="6" t="s">
        <v>11</v>
      </c>
      <c r="E238" s="8">
        <v>43983</v>
      </c>
      <c r="F238" s="8">
        <v>43647</v>
      </c>
      <c r="G238" s="8">
        <v>44012</v>
      </c>
      <c r="H238" s="140">
        <f>_xlfn.DAYS(G238,F238)/'Standards &amp; Assumptions'!$C$9</f>
        <v>52.142857142857146</v>
      </c>
      <c r="I238" s="19">
        <f t="shared" si="9"/>
        <v>33672.412374160005</v>
      </c>
      <c r="J238" s="139">
        <v>2085.6</v>
      </c>
      <c r="K238" s="20">
        <v>16.145191970732647</v>
      </c>
      <c r="L238" s="9" t="s">
        <v>3</v>
      </c>
      <c r="M238" s="6" t="s">
        <v>7</v>
      </c>
      <c r="N238" s="9" t="s">
        <v>8</v>
      </c>
      <c r="O238" s="6" t="s">
        <v>144</v>
      </c>
      <c r="P238" s="6" t="s">
        <v>143</v>
      </c>
      <c r="Q238" s="6" t="s">
        <v>34</v>
      </c>
      <c r="R238" s="18" t="s">
        <v>79</v>
      </c>
      <c r="S238" s="18" t="s">
        <v>58</v>
      </c>
      <c r="T238" s="6" t="s">
        <v>145</v>
      </c>
      <c r="U238" s="27">
        <f t="shared" si="10"/>
        <v>33672.412374160005</v>
      </c>
      <c r="V238" s="26" t="str">
        <f t="shared" si="11"/>
        <v>Davidson County, TN</v>
      </c>
    </row>
    <row r="239" spans="2:22" ht="15" thickBot="1" x14ac:dyDescent="0.35">
      <c r="B239" s="18">
        <v>227</v>
      </c>
      <c r="C239" s="10" t="s">
        <v>10</v>
      </c>
      <c r="D239" s="6" t="s">
        <v>11</v>
      </c>
      <c r="E239" s="8">
        <v>43983</v>
      </c>
      <c r="F239" s="8">
        <v>43647</v>
      </c>
      <c r="G239" s="8">
        <v>44012</v>
      </c>
      <c r="H239" s="140">
        <f>_xlfn.DAYS(G239,F239)/'Standards &amp; Assumptions'!$C$9</f>
        <v>52.142857142857146</v>
      </c>
      <c r="I239" s="19">
        <f t="shared" si="9"/>
        <v>32007.802042000429</v>
      </c>
      <c r="J239" s="139">
        <v>1981.32</v>
      </c>
      <c r="K239" s="20">
        <v>16.154786729049537</v>
      </c>
      <c r="L239" s="9" t="s">
        <v>3</v>
      </c>
      <c r="M239" s="6" t="s">
        <v>7</v>
      </c>
      <c r="N239" s="9" t="s">
        <v>8</v>
      </c>
      <c r="O239" s="6" t="s">
        <v>144</v>
      </c>
      <c r="P239" s="6" t="s">
        <v>143</v>
      </c>
      <c r="Q239" s="6" t="s">
        <v>34</v>
      </c>
      <c r="R239" s="18" t="s">
        <v>79</v>
      </c>
      <c r="S239" s="18" t="s">
        <v>58</v>
      </c>
      <c r="T239" s="6" t="s">
        <v>145</v>
      </c>
      <c r="U239" s="27">
        <f t="shared" si="10"/>
        <v>32007.802042000429</v>
      </c>
      <c r="V239" s="26" t="str">
        <f t="shared" si="11"/>
        <v>Davidson County, TN</v>
      </c>
    </row>
    <row r="240" spans="2:22" ht="15" thickBot="1" x14ac:dyDescent="0.35">
      <c r="B240" s="18">
        <v>228</v>
      </c>
      <c r="C240" s="10" t="s">
        <v>10</v>
      </c>
      <c r="D240" s="6" t="s">
        <v>11</v>
      </c>
      <c r="E240" s="8">
        <v>43983</v>
      </c>
      <c r="F240" s="8">
        <v>43647</v>
      </c>
      <c r="G240" s="8">
        <v>44012</v>
      </c>
      <c r="H240" s="140">
        <f>_xlfn.DAYS(G240,F240)/'Standards &amp; Assumptions'!$C$9</f>
        <v>52.142857142857146</v>
      </c>
      <c r="I240" s="19">
        <f t="shared" si="9"/>
        <v>31170.693889196908</v>
      </c>
      <c r="J240" s="139">
        <v>1929.18</v>
      </c>
      <c r="K240" s="20">
        <v>16.157483432959552</v>
      </c>
      <c r="L240" s="9" t="s">
        <v>3</v>
      </c>
      <c r="M240" s="6" t="s">
        <v>7</v>
      </c>
      <c r="N240" s="9" t="s">
        <v>8</v>
      </c>
      <c r="O240" s="6" t="s">
        <v>18</v>
      </c>
      <c r="P240" s="6" t="s">
        <v>21</v>
      </c>
      <c r="Q240" s="6" t="s">
        <v>34</v>
      </c>
      <c r="R240" s="18" t="s">
        <v>79</v>
      </c>
      <c r="S240" s="18" t="s">
        <v>58</v>
      </c>
      <c r="T240" s="6" t="s">
        <v>14</v>
      </c>
      <c r="U240" s="27">
        <f t="shared" si="10"/>
        <v>31170.693889196908</v>
      </c>
      <c r="V240" s="26" t="str">
        <f t="shared" si="11"/>
        <v>Suffolk County, MA</v>
      </c>
    </row>
    <row r="241" spans="2:22" ht="15" thickBot="1" x14ac:dyDescent="0.35">
      <c r="B241" s="18">
        <v>229</v>
      </c>
      <c r="C241" s="10" t="s">
        <v>10</v>
      </c>
      <c r="D241" s="6" t="s">
        <v>11</v>
      </c>
      <c r="E241" s="8">
        <v>43983</v>
      </c>
      <c r="F241" s="8">
        <v>43647</v>
      </c>
      <c r="G241" s="8">
        <v>44012</v>
      </c>
      <c r="H241" s="140">
        <f>_xlfn.DAYS(G241,F241)/'Standards &amp; Assumptions'!$C$9</f>
        <v>52.142857142857146</v>
      </c>
      <c r="I241" s="19">
        <f t="shared" si="9"/>
        <v>30340.935306643692</v>
      </c>
      <c r="J241" s="139">
        <v>1877.04</v>
      </c>
      <c r="K241" s="20">
        <v>16.164245464477951</v>
      </c>
      <c r="L241" s="9" t="s">
        <v>3</v>
      </c>
      <c r="M241" s="6" t="s">
        <v>7</v>
      </c>
      <c r="N241" s="9" t="s">
        <v>8</v>
      </c>
      <c r="O241" s="6" t="s">
        <v>18</v>
      </c>
      <c r="P241" s="6" t="s">
        <v>21</v>
      </c>
      <c r="Q241" s="6" t="s">
        <v>34</v>
      </c>
      <c r="R241" s="18" t="s">
        <v>79</v>
      </c>
      <c r="S241" s="18" t="s">
        <v>58</v>
      </c>
      <c r="T241" s="6" t="s">
        <v>14</v>
      </c>
      <c r="U241" s="27">
        <f t="shared" si="10"/>
        <v>30340.935306643692</v>
      </c>
      <c r="V241" s="26" t="str">
        <f t="shared" si="11"/>
        <v>Suffolk County, MA</v>
      </c>
    </row>
    <row r="242" spans="2:22" ht="15" thickBot="1" x14ac:dyDescent="0.35">
      <c r="B242" s="18">
        <v>230</v>
      </c>
      <c r="C242" s="5" t="s">
        <v>9</v>
      </c>
      <c r="D242" s="6" t="s">
        <v>11</v>
      </c>
      <c r="E242" s="7">
        <v>42736</v>
      </c>
      <c r="F242" s="8">
        <v>43647</v>
      </c>
      <c r="G242" s="8">
        <v>44012</v>
      </c>
      <c r="H242" s="140">
        <f>_xlfn.DAYS(G242,F242)/'Standards &amp; Assumptions'!$C$9</f>
        <v>52.142857142857146</v>
      </c>
      <c r="I242" s="19">
        <f t="shared" si="9"/>
        <v>29499.217241276554</v>
      </c>
      <c r="J242" s="139">
        <v>1824.9</v>
      </c>
      <c r="K242" s="20">
        <v>16.164840397433586</v>
      </c>
      <c r="L242" s="9" t="s">
        <v>3</v>
      </c>
      <c r="M242" s="6" t="s">
        <v>7</v>
      </c>
      <c r="N242" s="9" t="s">
        <v>8</v>
      </c>
      <c r="O242" s="6" t="s">
        <v>18</v>
      </c>
      <c r="P242" s="6" t="s">
        <v>21</v>
      </c>
      <c r="Q242" s="6" t="s">
        <v>34</v>
      </c>
      <c r="R242" s="18" t="s">
        <v>79</v>
      </c>
      <c r="S242" s="18" t="s">
        <v>58</v>
      </c>
      <c r="T242" s="6" t="s">
        <v>14</v>
      </c>
      <c r="U242" s="27">
        <f t="shared" si="10"/>
        <v>29499.217241276554</v>
      </c>
      <c r="V242" s="26" t="str">
        <f t="shared" si="11"/>
        <v>Suffolk County, MA</v>
      </c>
    </row>
    <row r="243" spans="2:22" ht="15" thickBot="1" x14ac:dyDescent="0.35">
      <c r="B243" s="18">
        <v>231</v>
      </c>
      <c r="C243" s="10" t="s">
        <v>10</v>
      </c>
      <c r="D243" s="6" t="s">
        <v>11</v>
      </c>
      <c r="E243" s="8">
        <v>43983</v>
      </c>
      <c r="F243" s="8">
        <v>43647</v>
      </c>
      <c r="G243" s="8">
        <v>44012</v>
      </c>
      <c r="H243" s="140">
        <f>_xlfn.DAYS(G243,F243)/'Standards &amp; Assumptions'!$C$9</f>
        <v>52.142857142857146</v>
      </c>
      <c r="I243" s="19">
        <f t="shared" si="9"/>
        <v>29499.243501004734</v>
      </c>
      <c r="J243" s="139">
        <v>1824.9</v>
      </c>
      <c r="K243" s="20">
        <v>16.164854787114216</v>
      </c>
      <c r="L243" s="9" t="s">
        <v>3</v>
      </c>
      <c r="M243" s="6" t="s">
        <v>7</v>
      </c>
      <c r="N243" s="9" t="s">
        <v>8</v>
      </c>
      <c r="O243" s="6" t="s">
        <v>18</v>
      </c>
      <c r="P243" s="6" t="s">
        <v>21</v>
      </c>
      <c r="Q243" s="6" t="s">
        <v>34</v>
      </c>
      <c r="R243" s="18" t="s">
        <v>79</v>
      </c>
      <c r="S243" s="18" t="s">
        <v>58</v>
      </c>
      <c r="T243" s="6" t="s">
        <v>14</v>
      </c>
      <c r="U243" s="27">
        <f t="shared" si="10"/>
        <v>29499.243501004734</v>
      </c>
      <c r="V243" s="26" t="str">
        <f t="shared" si="11"/>
        <v>Suffolk County, MA</v>
      </c>
    </row>
    <row r="244" spans="2:22" ht="15" thickBot="1" x14ac:dyDescent="0.35">
      <c r="B244" s="18">
        <v>232</v>
      </c>
      <c r="C244" s="10" t="s">
        <v>10</v>
      </c>
      <c r="D244" s="6" t="s">
        <v>11</v>
      </c>
      <c r="E244" s="8">
        <v>43983</v>
      </c>
      <c r="F244" s="8">
        <v>43647</v>
      </c>
      <c r="G244" s="8">
        <v>44012</v>
      </c>
      <c r="H244" s="140">
        <f>_xlfn.DAYS(G244,F244)/'Standards &amp; Assumptions'!$C$9</f>
        <v>52.142857142857146</v>
      </c>
      <c r="I244" s="19">
        <f t="shared" si="9"/>
        <v>27815.894940024973</v>
      </c>
      <c r="J244" s="139">
        <v>1720.6200000000001</v>
      </c>
      <c r="K244" s="20">
        <v>16.166204589057998</v>
      </c>
      <c r="L244" s="9" t="s">
        <v>3</v>
      </c>
      <c r="M244" s="6" t="s">
        <v>7</v>
      </c>
      <c r="N244" s="9" t="s">
        <v>8</v>
      </c>
      <c r="O244" s="6" t="s">
        <v>18</v>
      </c>
      <c r="P244" s="6" t="s">
        <v>21</v>
      </c>
      <c r="Q244" s="6" t="s">
        <v>34</v>
      </c>
      <c r="R244" s="18" t="s">
        <v>79</v>
      </c>
      <c r="S244" s="18" t="s">
        <v>58</v>
      </c>
      <c r="T244" s="6" t="s">
        <v>14</v>
      </c>
      <c r="U244" s="27">
        <f t="shared" si="10"/>
        <v>27815.894940024973</v>
      </c>
      <c r="V244" s="26" t="str">
        <f t="shared" si="11"/>
        <v>Suffolk County, MA</v>
      </c>
    </row>
    <row r="245" spans="2:22" ht="15" thickBot="1" x14ac:dyDescent="0.35">
      <c r="B245" s="18">
        <v>233</v>
      </c>
      <c r="C245" s="10" t="s">
        <v>10</v>
      </c>
      <c r="D245" s="6" t="s">
        <v>11</v>
      </c>
      <c r="E245" s="8">
        <v>43983</v>
      </c>
      <c r="F245" s="8">
        <v>43647</v>
      </c>
      <c r="G245" s="8">
        <v>44012</v>
      </c>
      <c r="H245" s="140">
        <f>_xlfn.DAYS(G245,F245)/'Standards &amp; Assumptions'!$C$9</f>
        <v>52.142857142857146</v>
      </c>
      <c r="I245" s="19">
        <f t="shared" si="9"/>
        <v>27862.263171337745</v>
      </c>
      <c r="J245" s="139">
        <v>1720.6200000000001</v>
      </c>
      <c r="K245" s="20">
        <v>16.193153149061235</v>
      </c>
      <c r="L245" s="9" t="s">
        <v>3</v>
      </c>
      <c r="M245" s="6" t="s">
        <v>7</v>
      </c>
      <c r="N245" s="9" t="s">
        <v>8</v>
      </c>
      <c r="O245" s="6" t="s">
        <v>12</v>
      </c>
      <c r="P245" s="6" t="s">
        <v>80</v>
      </c>
      <c r="Q245" s="6" t="s">
        <v>34</v>
      </c>
      <c r="R245" s="18" t="s">
        <v>79</v>
      </c>
      <c r="S245" s="18" t="s">
        <v>58</v>
      </c>
      <c r="T245" s="6" t="s">
        <v>13</v>
      </c>
      <c r="U245" s="27">
        <f t="shared" si="10"/>
        <v>27862.263171337745</v>
      </c>
      <c r="V245" s="26" t="str">
        <f t="shared" si="11"/>
        <v>Cook County, IL</v>
      </c>
    </row>
    <row r="246" spans="2:22" ht="15" thickBot="1" x14ac:dyDescent="0.35">
      <c r="B246" s="18">
        <v>234</v>
      </c>
      <c r="C246" s="10" t="s">
        <v>10</v>
      </c>
      <c r="D246" s="6" t="s">
        <v>11</v>
      </c>
      <c r="E246" s="8">
        <v>43983</v>
      </c>
      <c r="F246" s="8">
        <v>43647</v>
      </c>
      <c r="G246" s="8">
        <v>44012</v>
      </c>
      <c r="H246" s="140">
        <f>_xlfn.DAYS(G246,F246)/'Standards &amp; Assumptions'!$C$9</f>
        <v>52.142857142857146</v>
      </c>
      <c r="I246" s="19">
        <f t="shared" si="9"/>
        <v>27022.494929144486</v>
      </c>
      <c r="J246" s="139">
        <v>1668.48</v>
      </c>
      <c r="K246" s="20">
        <v>16.195875844567801</v>
      </c>
      <c r="L246" s="9" t="s">
        <v>3</v>
      </c>
      <c r="M246" s="6" t="s">
        <v>7</v>
      </c>
      <c r="N246" s="9" t="s">
        <v>8</v>
      </c>
      <c r="O246" s="6" t="s">
        <v>12</v>
      </c>
      <c r="P246" s="6" t="s">
        <v>80</v>
      </c>
      <c r="Q246" s="6" t="s">
        <v>34</v>
      </c>
      <c r="R246" s="18" t="s">
        <v>79</v>
      </c>
      <c r="S246" s="18" t="s">
        <v>58</v>
      </c>
      <c r="T246" s="6" t="s">
        <v>13</v>
      </c>
      <c r="U246" s="27">
        <f t="shared" si="10"/>
        <v>27022.494929144486</v>
      </c>
      <c r="V246" s="26" t="str">
        <f t="shared" si="11"/>
        <v>Cook County, IL</v>
      </c>
    </row>
    <row r="247" spans="2:22" ht="15" thickBot="1" x14ac:dyDescent="0.35">
      <c r="B247" s="18">
        <v>235</v>
      </c>
      <c r="C247" s="10" t="s">
        <v>10</v>
      </c>
      <c r="D247" s="6" t="s">
        <v>11</v>
      </c>
      <c r="E247" s="8">
        <v>43983</v>
      </c>
      <c r="F247" s="8">
        <v>43647</v>
      </c>
      <c r="G247" s="8">
        <v>44012</v>
      </c>
      <c r="H247" s="140">
        <f>_xlfn.DAYS(G247,F247)/'Standards &amp; Assumptions'!$C$9</f>
        <v>52.142857142857146</v>
      </c>
      <c r="I247" s="19">
        <f t="shared" si="9"/>
        <v>26186.738158607757</v>
      </c>
      <c r="J247" s="139">
        <v>1616.34</v>
      </c>
      <c r="K247" s="20">
        <v>16.201256022005122</v>
      </c>
      <c r="L247" s="9" t="s">
        <v>3</v>
      </c>
      <c r="M247" s="6" t="s">
        <v>7</v>
      </c>
      <c r="N247" s="9" t="s">
        <v>8</v>
      </c>
      <c r="O247" s="6" t="s">
        <v>12</v>
      </c>
      <c r="P247" s="6" t="s">
        <v>80</v>
      </c>
      <c r="Q247" s="6" t="s">
        <v>34</v>
      </c>
      <c r="R247" s="18" t="s">
        <v>79</v>
      </c>
      <c r="S247" s="18" t="s">
        <v>58</v>
      </c>
      <c r="T247" s="6" t="s">
        <v>13</v>
      </c>
      <c r="U247" s="27">
        <f t="shared" si="10"/>
        <v>26186.738158607757</v>
      </c>
      <c r="V247" s="26" t="str">
        <f t="shared" si="11"/>
        <v>Cook County, IL</v>
      </c>
    </row>
    <row r="248" spans="2:22" ht="15" thickBot="1" x14ac:dyDescent="0.35">
      <c r="B248" s="18">
        <v>236</v>
      </c>
      <c r="C248" s="5" t="s">
        <v>10</v>
      </c>
      <c r="D248" s="6" t="s">
        <v>11</v>
      </c>
      <c r="E248" s="8">
        <v>44029</v>
      </c>
      <c r="F248" s="8">
        <v>43647</v>
      </c>
      <c r="G248" s="8">
        <v>44012</v>
      </c>
      <c r="H248" s="140">
        <f>_xlfn.DAYS(G248,F248)/'Standards &amp; Assumptions'!$C$9</f>
        <v>52.142857142857146</v>
      </c>
      <c r="I248" s="19">
        <f t="shared" si="9"/>
        <v>33798.252046845868</v>
      </c>
      <c r="J248" s="139">
        <v>2085.6</v>
      </c>
      <c r="K248" s="20">
        <v>16.205529366535227</v>
      </c>
      <c r="L248" s="9" t="s">
        <v>3</v>
      </c>
      <c r="M248" s="9" t="s">
        <v>7</v>
      </c>
      <c r="N248" s="9" t="s">
        <v>8</v>
      </c>
      <c r="O248" s="6" t="s">
        <v>12</v>
      </c>
      <c r="P248" s="6" t="s">
        <v>80</v>
      </c>
      <c r="Q248" s="6" t="s">
        <v>34</v>
      </c>
      <c r="R248" s="18" t="s">
        <v>79</v>
      </c>
      <c r="S248" s="18" t="s">
        <v>58</v>
      </c>
      <c r="T248" s="6" t="s">
        <v>13</v>
      </c>
      <c r="U248" s="27">
        <f t="shared" si="10"/>
        <v>33798.252046845868</v>
      </c>
      <c r="V248" s="26" t="str">
        <f t="shared" si="11"/>
        <v>Cook County, IL</v>
      </c>
    </row>
    <row r="249" spans="2:22" ht="15" thickBot="1" x14ac:dyDescent="0.35">
      <c r="B249" s="18">
        <v>237</v>
      </c>
      <c r="C249" s="5" t="s">
        <v>10</v>
      </c>
      <c r="D249" s="6" t="s">
        <v>11</v>
      </c>
      <c r="E249" s="8">
        <v>44031</v>
      </c>
      <c r="F249" s="8">
        <v>43647</v>
      </c>
      <c r="G249" s="8">
        <v>44012</v>
      </c>
      <c r="H249" s="140">
        <f>_xlfn.DAYS(G249,F249)/'Standards &amp; Assumptions'!$C$9</f>
        <v>52.142857142857146</v>
      </c>
      <c r="I249" s="19">
        <f t="shared" si="9"/>
        <v>33814.208934510534</v>
      </c>
      <c r="J249" s="139">
        <v>2085.6</v>
      </c>
      <c r="K249" s="20">
        <v>16.213180348346057</v>
      </c>
      <c r="L249" s="9" t="s">
        <v>3</v>
      </c>
      <c r="M249" s="9" t="s">
        <v>7</v>
      </c>
      <c r="N249" s="9" t="s">
        <v>8</v>
      </c>
      <c r="O249" s="6" t="s">
        <v>12</v>
      </c>
      <c r="P249" s="6" t="s">
        <v>80</v>
      </c>
      <c r="Q249" s="6" t="s">
        <v>34</v>
      </c>
      <c r="R249" s="18" t="s">
        <v>79</v>
      </c>
      <c r="S249" s="18" t="s">
        <v>58</v>
      </c>
      <c r="T249" s="6" t="s">
        <v>13</v>
      </c>
      <c r="U249" s="27">
        <f t="shared" si="10"/>
        <v>33814.208934510534</v>
      </c>
      <c r="V249" s="26" t="str">
        <f t="shared" si="11"/>
        <v>Cook County, IL</v>
      </c>
    </row>
    <row r="250" spans="2:22" ht="15" thickBot="1" x14ac:dyDescent="0.35">
      <c r="B250" s="18">
        <v>238</v>
      </c>
      <c r="C250" s="5" t="s">
        <v>10</v>
      </c>
      <c r="D250" s="6" t="s">
        <v>11</v>
      </c>
      <c r="E250" s="8">
        <v>44032</v>
      </c>
      <c r="F250" s="8">
        <v>43647</v>
      </c>
      <c r="G250" s="8">
        <v>44012</v>
      </c>
      <c r="H250" s="140">
        <f>_xlfn.DAYS(G250,F250)/'Standards &amp; Assumptions'!$C$9</f>
        <v>52.142857142857146</v>
      </c>
      <c r="I250" s="19">
        <f t="shared" si="9"/>
        <v>33832.104128125866</v>
      </c>
      <c r="J250" s="139">
        <v>2085.6</v>
      </c>
      <c r="K250" s="20">
        <v>16.22176070585245</v>
      </c>
      <c r="L250" s="9" t="s">
        <v>3</v>
      </c>
      <c r="M250" s="9" t="s">
        <v>7</v>
      </c>
      <c r="N250" s="9" t="s">
        <v>8</v>
      </c>
      <c r="O250" s="6" t="s">
        <v>12</v>
      </c>
      <c r="P250" s="6" t="s">
        <v>80</v>
      </c>
      <c r="Q250" s="6" t="s">
        <v>34</v>
      </c>
      <c r="R250" s="18" t="s">
        <v>79</v>
      </c>
      <c r="S250" s="18" t="s">
        <v>58</v>
      </c>
      <c r="T250" s="6" t="s">
        <v>13</v>
      </c>
      <c r="U250" s="27">
        <f t="shared" si="10"/>
        <v>33832.104128125866</v>
      </c>
      <c r="V250" s="26" t="str">
        <f t="shared" si="11"/>
        <v>Cook County, IL</v>
      </c>
    </row>
    <row r="251" spans="2:22" ht="15" thickBot="1" x14ac:dyDescent="0.35">
      <c r="B251" s="18">
        <v>239</v>
      </c>
      <c r="C251" s="5" t="s">
        <v>10</v>
      </c>
      <c r="D251" s="6" t="s">
        <v>11</v>
      </c>
      <c r="E251" s="8">
        <v>44023</v>
      </c>
      <c r="F251" s="8">
        <v>43647</v>
      </c>
      <c r="G251" s="8">
        <v>44012</v>
      </c>
      <c r="H251" s="140">
        <f>_xlfn.DAYS(G251,F251)/'Standards &amp; Assumptions'!$C$9</f>
        <v>52.142857142857146</v>
      </c>
      <c r="I251" s="19">
        <f t="shared" si="9"/>
        <v>32155.78372742275</v>
      </c>
      <c r="J251" s="139">
        <v>1981.32</v>
      </c>
      <c r="K251" s="20">
        <v>16.229475161721858</v>
      </c>
      <c r="L251" s="9" t="s">
        <v>3</v>
      </c>
      <c r="M251" s="9" t="s">
        <v>7</v>
      </c>
      <c r="N251" s="9" t="s">
        <v>8</v>
      </c>
      <c r="O251" s="6" t="s">
        <v>12</v>
      </c>
      <c r="P251" s="6" t="s">
        <v>80</v>
      </c>
      <c r="Q251" s="6" t="s">
        <v>34</v>
      </c>
      <c r="R251" s="18" t="s">
        <v>79</v>
      </c>
      <c r="S251" s="18" t="s">
        <v>58</v>
      </c>
      <c r="T251" s="6" t="s">
        <v>13</v>
      </c>
      <c r="U251" s="27">
        <f t="shared" si="10"/>
        <v>32155.78372742275</v>
      </c>
      <c r="V251" s="26" t="str">
        <f t="shared" si="11"/>
        <v>Cook County, IL</v>
      </c>
    </row>
    <row r="252" spans="2:22" ht="15" thickBot="1" x14ac:dyDescent="0.35">
      <c r="B252" s="18">
        <v>240</v>
      </c>
      <c r="C252" s="5" t="s">
        <v>10</v>
      </c>
      <c r="D252" s="6" t="s">
        <v>11</v>
      </c>
      <c r="E252" s="8">
        <v>44014</v>
      </c>
      <c r="F252" s="8">
        <v>43647</v>
      </c>
      <c r="G252" s="8">
        <v>44012</v>
      </c>
      <c r="H252" s="140">
        <f>_xlfn.DAYS(G252,F252)/'Standards &amp; Assumptions'!$C$9</f>
        <v>52.142857142857146</v>
      </c>
      <c r="I252" s="19">
        <f t="shared" si="9"/>
        <v>30501.7944798918</v>
      </c>
      <c r="J252" s="139">
        <v>1877.04</v>
      </c>
      <c r="K252" s="20">
        <v>16.249943783772217</v>
      </c>
      <c r="L252" s="9" t="s">
        <v>3</v>
      </c>
      <c r="M252" s="9" t="s">
        <v>7</v>
      </c>
      <c r="N252" s="9" t="s">
        <v>8</v>
      </c>
      <c r="O252" s="6" t="s">
        <v>12</v>
      </c>
      <c r="P252" s="6" t="s">
        <v>80</v>
      </c>
      <c r="Q252" s="6" t="s">
        <v>34</v>
      </c>
      <c r="R252" s="18" t="s">
        <v>79</v>
      </c>
      <c r="S252" s="18" t="s">
        <v>58</v>
      </c>
      <c r="T252" s="6" t="s">
        <v>13</v>
      </c>
      <c r="U252" s="27">
        <f t="shared" si="10"/>
        <v>30501.7944798918</v>
      </c>
      <c r="V252" s="26" t="str">
        <f t="shared" si="11"/>
        <v>Cook County, IL</v>
      </c>
    </row>
    <row r="253" spans="2:22" ht="15" thickBot="1" x14ac:dyDescent="0.35">
      <c r="B253" s="18">
        <v>241</v>
      </c>
      <c r="C253" s="5" t="s">
        <v>10</v>
      </c>
      <c r="D253" s="6" t="s">
        <v>11</v>
      </c>
      <c r="E253" s="8">
        <v>44019</v>
      </c>
      <c r="F253" s="8">
        <v>43647</v>
      </c>
      <c r="G253" s="8">
        <v>44012</v>
      </c>
      <c r="H253" s="140">
        <f>_xlfn.DAYS(G253,F253)/'Standards &amp; Assumptions'!$C$9</f>
        <v>52.142857142857146</v>
      </c>
      <c r="I253" s="19">
        <f t="shared" si="9"/>
        <v>30505.398433684462</v>
      </c>
      <c r="J253" s="139">
        <v>1877.04</v>
      </c>
      <c r="K253" s="20">
        <v>16.251863803480195</v>
      </c>
      <c r="L253" s="9" t="s">
        <v>3</v>
      </c>
      <c r="M253" s="9" t="s">
        <v>7</v>
      </c>
      <c r="N253" s="9" t="s">
        <v>8</v>
      </c>
      <c r="O253" s="6" t="s">
        <v>12</v>
      </c>
      <c r="P253" s="6" t="s">
        <v>80</v>
      </c>
      <c r="Q253" s="6" t="s">
        <v>34</v>
      </c>
      <c r="R253" s="18" t="s">
        <v>79</v>
      </c>
      <c r="S253" s="18" t="s">
        <v>58</v>
      </c>
      <c r="T253" s="6" t="s">
        <v>13</v>
      </c>
      <c r="U253" s="27">
        <f t="shared" si="10"/>
        <v>30505.398433684462</v>
      </c>
      <c r="V253" s="26" t="str">
        <f t="shared" si="11"/>
        <v>Cook County, IL</v>
      </c>
    </row>
    <row r="254" spans="2:22" ht="15" thickBot="1" x14ac:dyDescent="0.35">
      <c r="B254" s="18">
        <v>242</v>
      </c>
      <c r="C254" s="5" t="s">
        <v>10</v>
      </c>
      <c r="D254" s="6" t="s">
        <v>11</v>
      </c>
      <c r="E254" s="8">
        <v>44017</v>
      </c>
      <c r="F254" s="8">
        <v>43647</v>
      </c>
      <c r="G254" s="8">
        <v>44012</v>
      </c>
      <c r="H254" s="140">
        <f>_xlfn.DAYS(G254,F254)/'Standards &amp; Assumptions'!$C$9</f>
        <v>52.142857142857146</v>
      </c>
      <c r="I254" s="19">
        <f t="shared" si="9"/>
        <v>29686.592366817622</v>
      </c>
      <c r="J254" s="139">
        <v>1824.9</v>
      </c>
      <c r="K254" s="20">
        <v>16.267517325232955</v>
      </c>
      <c r="L254" s="9" t="s">
        <v>3</v>
      </c>
      <c r="M254" s="9" t="s">
        <v>7</v>
      </c>
      <c r="N254" s="9" t="s">
        <v>8</v>
      </c>
      <c r="O254" s="6" t="s">
        <v>12</v>
      </c>
      <c r="P254" s="6" t="s">
        <v>80</v>
      </c>
      <c r="Q254" s="6" t="s">
        <v>34</v>
      </c>
      <c r="R254" s="18" t="s">
        <v>79</v>
      </c>
      <c r="S254" s="18" t="s">
        <v>58</v>
      </c>
      <c r="T254" s="6" t="s">
        <v>13</v>
      </c>
      <c r="U254" s="27">
        <f t="shared" si="10"/>
        <v>29686.592366817622</v>
      </c>
      <c r="V254" s="26" t="str">
        <f t="shared" si="11"/>
        <v>Cook County, IL</v>
      </c>
    </row>
    <row r="255" spans="2:22" ht="15" thickBot="1" x14ac:dyDescent="0.35">
      <c r="B255" s="18">
        <v>243</v>
      </c>
      <c r="C255" s="5" t="s">
        <v>10</v>
      </c>
      <c r="D255" s="6" t="s">
        <v>11</v>
      </c>
      <c r="E255" s="8">
        <v>44019</v>
      </c>
      <c r="F255" s="8">
        <v>43647</v>
      </c>
      <c r="G255" s="8">
        <v>44012</v>
      </c>
      <c r="H255" s="140">
        <f>_xlfn.DAYS(G255,F255)/'Standards &amp; Assumptions'!$C$9</f>
        <v>52.142857142857146</v>
      </c>
      <c r="I255" s="19">
        <f t="shared" si="9"/>
        <v>29687.531952473248</v>
      </c>
      <c r="J255" s="139">
        <v>1824.9</v>
      </c>
      <c r="K255" s="20">
        <v>16.26803219490013</v>
      </c>
      <c r="L255" s="9" t="s">
        <v>3</v>
      </c>
      <c r="M255" s="9" t="s">
        <v>7</v>
      </c>
      <c r="N255" s="9" t="s">
        <v>8</v>
      </c>
      <c r="O255" s="6" t="s">
        <v>12</v>
      </c>
      <c r="P255" s="6" t="s">
        <v>80</v>
      </c>
      <c r="Q255" s="6" t="s">
        <v>34</v>
      </c>
      <c r="R255" s="18" t="s">
        <v>79</v>
      </c>
      <c r="S255" s="18" t="s">
        <v>58</v>
      </c>
      <c r="T255" s="6" t="s">
        <v>13</v>
      </c>
      <c r="U255" s="27">
        <f t="shared" si="10"/>
        <v>29687.531952473248</v>
      </c>
      <c r="V255" s="26" t="str">
        <f t="shared" si="11"/>
        <v>Cook County, IL</v>
      </c>
    </row>
    <row r="256" spans="2:22" ht="15" thickBot="1" x14ac:dyDescent="0.35">
      <c r="B256" s="18">
        <v>244</v>
      </c>
      <c r="C256" s="5" t="s">
        <v>10</v>
      </c>
      <c r="D256" s="6" t="s">
        <v>11</v>
      </c>
      <c r="E256" s="8">
        <v>44022</v>
      </c>
      <c r="F256" s="8">
        <v>43647</v>
      </c>
      <c r="G256" s="8">
        <v>44012</v>
      </c>
      <c r="H256" s="140">
        <f>_xlfn.DAYS(G256,F256)/'Standards &amp; Assumptions'!$C$9</f>
        <v>52.142857142857146</v>
      </c>
      <c r="I256" s="19">
        <f t="shared" si="9"/>
        <v>29730.990430785132</v>
      </c>
      <c r="J256" s="139">
        <v>1824.9</v>
      </c>
      <c r="K256" s="20">
        <v>16.291846364614571</v>
      </c>
      <c r="L256" s="9" t="s">
        <v>3</v>
      </c>
      <c r="M256" s="9" t="s">
        <v>7</v>
      </c>
      <c r="N256" s="9" t="s">
        <v>8</v>
      </c>
      <c r="O256" s="6" t="s">
        <v>12</v>
      </c>
      <c r="P256" s="6" t="s">
        <v>80</v>
      </c>
      <c r="Q256" s="6" t="s">
        <v>34</v>
      </c>
      <c r="R256" s="18" t="s">
        <v>79</v>
      </c>
      <c r="S256" s="18" t="s">
        <v>58</v>
      </c>
      <c r="T256" s="6" t="s">
        <v>13</v>
      </c>
      <c r="U256" s="27">
        <f t="shared" si="10"/>
        <v>29730.990430785132</v>
      </c>
      <c r="V256" s="26" t="str">
        <f t="shared" si="11"/>
        <v>Cook County, IL</v>
      </c>
    </row>
    <row r="257" spans="2:22" ht="15" thickBot="1" x14ac:dyDescent="0.35">
      <c r="B257" s="18">
        <v>245</v>
      </c>
      <c r="C257" s="5" t="s">
        <v>10</v>
      </c>
      <c r="D257" s="6" t="s">
        <v>11</v>
      </c>
      <c r="E257" s="8">
        <v>44016</v>
      </c>
      <c r="F257" s="8">
        <v>43647</v>
      </c>
      <c r="G257" s="8">
        <v>44012</v>
      </c>
      <c r="H257" s="140">
        <f>_xlfn.DAYS(G257,F257)/'Standards &amp; Assumptions'!$C$9</f>
        <v>52.142857142857146</v>
      </c>
      <c r="I257" s="19">
        <f t="shared" si="9"/>
        <v>28896.954523287019</v>
      </c>
      <c r="J257" s="139">
        <v>1772.76</v>
      </c>
      <c r="K257" s="20">
        <v>16.30054520819909</v>
      </c>
      <c r="L257" s="9" t="s">
        <v>3</v>
      </c>
      <c r="M257" s="9" t="s">
        <v>7</v>
      </c>
      <c r="N257" s="9" t="s">
        <v>8</v>
      </c>
      <c r="O257" s="6" t="s">
        <v>12</v>
      </c>
      <c r="P257" s="6" t="s">
        <v>80</v>
      </c>
      <c r="Q257" s="6" t="s">
        <v>34</v>
      </c>
      <c r="R257" s="18" t="s">
        <v>79</v>
      </c>
      <c r="S257" s="18" t="s">
        <v>58</v>
      </c>
      <c r="T257" s="6" t="s">
        <v>13</v>
      </c>
      <c r="U257" s="27">
        <f t="shared" si="10"/>
        <v>28896.954523287019</v>
      </c>
      <c r="V257" s="26" t="str">
        <f t="shared" si="11"/>
        <v>Cook County, IL</v>
      </c>
    </row>
    <row r="258" spans="2:22" ht="15" thickBot="1" x14ac:dyDescent="0.35">
      <c r="B258" s="18">
        <v>246</v>
      </c>
      <c r="C258" s="5" t="s">
        <v>10</v>
      </c>
      <c r="D258" s="6" t="s">
        <v>11</v>
      </c>
      <c r="E258" s="8">
        <v>44021</v>
      </c>
      <c r="F258" s="8">
        <v>43647</v>
      </c>
      <c r="G258" s="8">
        <v>44012</v>
      </c>
      <c r="H258" s="140">
        <f>_xlfn.DAYS(G258,F258)/'Standards &amp; Assumptions'!$C$9</f>
        <v>52.142857142857146</v>
      </c>
      <c r="I258" s="19">
        <f t="shared" si="9"/>
        <v>28913.911409760462</v>
      </c>
      <c r="J258" s="139">
        <v>1772.76</v>
      </c>
      <c r="K258" s="20">
        <v>16.310110454748788</v>
      </c>
      <c r="L258" s="9" t="s">
        <v>3</v>
      </c>
      <c r="M258" s="9" t="s">
        <v>7</v>
      </c>
      <c r="N258" s="9" t="s">
        <v>8</v>
      </c>
      <c r="O258" s="6" t="s">
        <v>12</v>
      </c>
      <c r="P258" s="6" t="s">
        <v>80</v>
      </c>
      <c r="Q258" s="6" t="s">
        <v>34</v>
      </c>
      <c r="R258" s="18" t="s">
        <v>79</v>
      </c>
      <c r="S258" s="18" t="s">
        <v>58</v>
      </c>
      <c r="T258" s="6" t="s">
        <v>13</v>
      </c>
      <c r="U258" s="27">
        <f t="shared" si="10"/>
        <v>28913.911409760462</v>
      </c>
      <c r="V258" s="26" t="str">
        <f t="shared" si="11"/>
        <v>Cook County, IL</v>
      </c>
    </row>
    <row r="259" spans="2:22" ht="15" thickBot="1" x14ac:dyDescent="0.35">
      <c r="B259" s="18">
        <v>247</v>
      </c>
      <c r="C259" s="5" t="s">
        <v>10</v>
      </c>
      <c r="D259" s="6" t="s">
        <v>11</v>
      </c>
      <c r="E259" s="8">
        <v>44030</v>
      </c>
      <c r="F259" s="8">
        <v>43647</v>
      </c>
      <c r="G259" s="8">
        <v>44012</v>
      </c>
      <c r="H259" s="140">
        <f>_xlfn.DAYS(G259,F259)/'Standards &amp; Assumptions'!$C$9</f>
        <v>52.142857142857146</v>
      </c>
      <c r="I259" s="19">
        <f t="shared" si="9"/>
        <v>28069.707799706248</v>
      </c>
      <c r="J259" s="139">
        <v>1720.6200000000001</v>
      </c>
      <c r="K259" s="20">
        <v>16.313717032061842</v>
      </c>
      <c r="L259" s="9" t="s">
        <v>3</v>
      </c>
      <c r="M259" s="9" t="s">
        <v>7</v>
      </c>
      <c r="N259" s="9" t="s">
        <v>8</v>
      </c>
      <c r="O259" s="6" t="s">
        <v>12</v>
      </c>
      <c r="P259" s="6" t="s">
        <v>80</v>
      </c>
      <c r="Q259" s="6" t="s">
        <v>34</v>
      </c>
      <c r="R259" s="18" t="s">
        <v>79</v>
      </c>
      <c r="S259" s="18" t="s">
        <v>58</v>
      </c>
      <c r="T259" s="6" t="s">
        <v>13</v>
      </c>
      <c r="U259" s="27">
        <f t="shared" si="10"/>
        <v>28069.707799706248</v>
      </c>
      <c r="V259" s="26" t="str">
        <f t="shared" si="11"/>
        <v>Cook County, IL</v>
      </c>
    </row>
    <row r="260" spans="2:22" ht="15" thickBot="1" x14ac:dyDescent="0.35">
      <c r="B260" s="18">
        <v>248</v>
      </c>
      <c r="C260" s="5" t="s">
        <v>10</v>
      </c>
      <c r="D260" s="6" t="s">
        <v>11</v>
      </c>
      <c r="E260" s="8">
        <v>44020</v>
      </c>
      <c r="F260" s="8">
        <v>43647</v>
      </c>
      <c r="G260" s="8">
        <v>44012</v>
      </c>
      <c r="H260" s="140">
        <f>_xlfn.DAYS(G260,F260)/'Standards &amp; Assumptions'!$C$9</f>
        <v>52.142857142857146</v>
      </c>
      <c r="I260" s="19">
        <f t="shared" si="9"/>
        <v>27229.34159579737</v>
      </c>
      <c r="J260" s="139">
        <v>1668.48</v>
      </c>
      <c r="K260" s="20">
        <v>16.319848961807974</v>
      </c>
      <c r="L260" s="9" t="s">
        <v>3</v>
      </c>
      <c r="M260" s="9" t="s">
        <v>7</v>
      </c>
      <c r="N260" s="9" t="s">
        <v>8</v>
      </c>
      <c r="O260" s="6" t="s">
        <v>12</v>
      </c>
      <c r="P260" s="6" t="s">
        <v>80</v>
      </c>
      <c r="Q260" s="6" t="s">
        <v>34</v>
      </c>
      <c r="R260" s="18" t="s">
        <v>79</v>
      </c>
      <c r="S260" s="18" t="s">
        <v>58</v>
      </c>
      <c r="T260" s="6" t="s">
        <v>13</v>
      </c>
      <c r="U260" s="27">
        <f t="shared" si="10"/>
        <v>27229.34159579737</v>
      </c>
      <c r="V260" s="26" t="str">
        <f t="shared" si="11"/>
        <v>Cook County, IL</v>
      </c>
    </row>
    <row r="261" spans="2:22" ht="15" thickBot="1" x14ac:dyDescent="0.35">
      <c r="B261" s="18">
        <v>249</v>
      </c>
      <c r="C261" s="5" t="s">
        <v>10</v>
      </c>
      <c r="D261" s="6" t="s">
        <v>11</v>
      </c>
      <c r="E261" s="8">
        <v>44033</v>
      </c>
      <c r="F261" s="8">
        <v>43647</v>
      </c>
      <c r="G261" s="8">
        <v>44012</v>
      </c>
      <c r="H261" s="140">
        <f>_xlfn.DAYS(G261,F261)/'Standards &amp; Assumptions'!$C$9</f>
        <v>52.142857142857146</v>
      </c>
      <c r="I261" s="19">
        <f t="shared" si="9"/>
        <v>27240.227654377737</v>
      </c>
      <c r="J261" s="139">
        <v>1668.48</v>
      </c>
      <c r="K261" s="20">
        <v>16.326373498260534</v>
      </c>
      <c r="L261" s="9" t="s">
        <v>3</v>
      </c>
      <c r="M261" s="9" t="s">
        <v>7</v>
      </c>
      <c r="N261" s="9" t="s">
        <v>8</v>
      </c>
      <c r="O261" s="6" t="s">
        <v>12</v>
      </c>
      <c r="P261" s="6" t="s">
        <v>80</v>
      </c>
      <c r="Q261" s="6" t="s">
        <v>34</v>
      </c>
      <c r="R261" s="18" t="s">
        <v>79</v>
      </c>
      <c r="S261" s="18" t="s">
        <v>58</v>
      </c>
      <c r="T261" s="6" t="s">
        <v>13</v>
      </c>
      <c r="U261" s="27">
        <f t="shared" si="10"/>
        <v>27240.227654377737</v>
      </c>
      <c r="V261" s="26" t="str">
        <f t="shared" si="11"/>
        <v>Cook County, IL</v>
      </c>
    </row>
    <row r="262" spans="2:22" ht="15" thickBot="1" x14ac:dyDescent="0.35">
      <c r="B262" s="18">
        <v>250</v>
      </c>
      <c r="C262" s="5" t="s">
        <v>9</v>
      </c>
      <c r="D262" s="6" t="s">
        <v>11</v>
      </c>
      <c r="E262" s="7">
        <v>43831</v>
      </c>
      <c r="F262" s="8">
        <v>43647</v>
      </c>
      <c r="G262" s="8">
        <v>44012</v>
      </c>
      <c r="H262" s="140">
        <f>_xlfn.DAYS(G262,F262)/'Standards &amp; Assumptions'!$C$9</f>
        <v>52.142857142857146</v>
      </c>
      <c r="I262" s="19">
        <f t="shared" si="9"/>
        <v>34123.416938734001</v>
      </c>
      <c r="J262" s="139">
        <v>2085.6</v>
      </c>
      <c r="K262" s="20">
        <v>16.361438885085349</v>
      </c>
      <c r="L262" s="9" t="s">
        <v>3</v>
      </c>
      <c r="M262" s="6" t="s">
        <v>7</v>
      </c>
      <c r="N262" s="9" t="s">
        <v>8</v>
      </c>
      <c r="O262" s="6" t="s">
        <v>12</v>
      </c>
      <c r="P262" s="6" t="s">
        <v>80</v>
      </c>
      <c r="Q262" s="6" t="s">
        <v>34</v>
      </c>
      <c r="R262" s="18" t="s">
        <v>79</v>
      </c>
      <c r="S262" s="18" t="s">
        <v>58</v>
      </c>
      <c r="T262" s="6" t="s">
        <v>13</v>
      </c>
      <c r="U262" s="27">
        <f t="shared" si="10"/>
        <v>34123.416938734001</v>
      </c>
      <c r="V262" s="26" t="str">
        <f t="shared" si="11"/>
        <v>Cook County, IL</v>
      </c>
    </row>
    <row r="263" spans="2:22" ht="15" thickBot="1" x14ac:dyDescent="0.35">
      <c r="B263" s="18">
        <v>251</v>
      </c>
      <c r="C263" s="5" t="s">
        <v>9</v>
      </c>
      <c r="D263" s="6" t="s">
        <v>11</v>
      </c>
      <c r="E263" s="7">
        <v>41640</v>
      </c>
      <c r="F263" s="8">
        <v>43647</v>
      </c>
      <c r="G263" s="8">
        <v>44012</v>
      </c>
      <c r="H263" s="140">
        <f>_xlfn.DAYS(G263,F263)/'Standards &amp; Assumptions'!$C$9</f>
        <v>52.142857142857146</v>
      </c>
      <c r="I263" s="19">
        <f t="shared" si="9"/>
        <v>34135.114074176163</v>
      </c>
      <c r="J263" s="139">
        <v>2085.6</v>
      </c>
      <c r="K263" s="20">
        <v>16.367047408024629</v>
      </c>
      <c r="L263" s="9" t="s">
        <v>3</v>
      </c>
      <c r="M263" s="6" t="s">
        <v>7</v>
      </c>
      <c r="N263" s="9" t="s">
        <v>8</v>
      </c>
      <c r="O263" s="6" t="s">
        <v>12</v>
      </c>
      <c r="P263" s="6" t="s">
        <v>80</v>
      </c>
      <c r="Q263" s="6" t="s">
        <v>34</v>
      </c>
      <c r="R263" s="18" t="s">
        <v>79</v>
      </c>
      <c r="S263" s="18" t="s">
        <v>58</v>
      </c>
      <c r="T263" s="6" t="s">
        <v>13</v>
      </c>
      <c r="U263" s="27">
        <f t="shared" si="10"/>
        <v>34135.114074176163</v>
      </c>
      <c r="V263" s="26" t="str">
        <f t="shared" si="11"/>
        <v>Cook County, IL</v>
      </c>
    </row>
    <row r="264" spans="2:22" ht="15" thickBot="1" x14ac:dyDescent="0.35">
      <c r="B264" s="18">
        <v>252</v>
      </c>
      <c r="C264" s="5" t="s">
        <v>10</v>
      </c>
      <c r="D264" s="6" t="s">
        <v>11</v>
      </c>
      <c r="E264" s="8">
        <v>44028</v>
      </c>
      <c r="F264" s="8">
        <v>43647</v>
      </c>
      <c r="G264" s="8">
        <v>44012</v>
      </c>
      <c r="H264" s="140">
        <f>_xlfn.DAYS(G264,F264)/'Standards &amp; Assumptions'!$C$9</f>
        <v>52.142857142857146</v>
      </c>
      <c r="I264" s="19">
        <f t="shared" si="9"/>
        <v>34139.351294592241</v>
      </c>
      <c r="J264" s="139">
        <v>2085.6</v>
      </c>
      <c r="K264" s="20">
        <v>16.369079063383314</v>
      </c>
      <c r="L264" s="9" t="s">
        <v>3</v>
      </c>
      <c r="M264" s="9" t="s">
        <v>7</v>
      </c>
      <c r="N264" s="9" t="s">
        <v>8</v>
      </c>
      <c r="O264" s="6" t="s">
        <v>12</v>
      </c>
      <c r="P264" s="6" t="s">
        <v>80</v>
      </c>
      <c r="Q264" s="6" t="s">
        <v>34</v>
      </c>
      <c r="R264" s="18" t="s">
        <v>79</v>
      </c>
      <c r="S264" s="18" t="s">
        <v>58</v>
      </c>
      <c r="T264" s="6" t="s">
        <v>13</v>
      </c>
      <c r="U264" s="27">
        <f t="shared" si="10"/>
        <v>34139.351294592241</v>
      </c>
      <c r="V264" s="26" t="str">
        <f t="shared" si="11"/>
        <v>Cook County, IL</v>
      </c>
    </row>
    <row r="265" spans="2:22" ht="15" thickBot="1" x14ac:dyDescent="0.35">
      <c r="B265" s="18">
        <v>253</v>
      </c>
      <c r="C265" s="5" t="s">
        <v>10</v>
      </c>
      <c r="D265" s="6" t="s">
        <v>11</v>
      </c>
      <c r="E265" s="8">
        <v>44034</v>
      </c>
      <c r="F265" s="8">
        <v>43647</v>
      </c>
      <c r="G265" s="8">
        <v>44012</v>
      </c>
      <c r="H265" s="140">
        <f>_xlfn.DAYS(G265,F265)/'Standards &amp; Assumptions'!$C$9</f>
        <v>52.142857142857146</v>
      </c>
      <c r="I265" s="19">
        <f t="shared" si="9"/>
        <v>34139.558039512922</v>
      </c>
      <c r="J265" s="139">
        <v>2085.6</v>
      </c>
      <c r="K265" s="20">
        <v>16.369178193092118</v>
      </c>
      <c r="L265" s="9" t="s">
        <v>3</v>
      </c>
      <c r="M265" s="9" t="s">
        <v>7</v>
      </c>
      <c r="N265" s="9" t="s">
        <v>8</v>
      </c>
      <c r="O265" s="6" t="s">
        <v>12</v>
      </c>
      <c r="P265" s="6" t="s">
        <v>80</v>
      </c>
      <c r="Q265" s="6" t="s">
        <v>34</v>
      </c>
      <c r="R265" s="18" t="s">
        <v>79</v>
      </c>
      <c r="S265" s="18" t="s">
        <v>58</v>
      </c>
      <c r="T265" s="6" t="s">
        <v>13</v>
      </c>
      <c r="U265" s="27">
        <f t="shared" si="10"/>
        <v>34139.558039512922</v>
      </c>
      <c r="V265" s="26" t="str">
        <f t="shared" si="11"/>
        <v>Cook County, IL</v>
      </c>
    </row>
    <row r="266" spans="2:22" ht="15" thickBot="1" x14ac:dyDescent="0.35">
      <c r="B266" s="18">
        <v>254</v>
      </c>
      <c r="C266" s="5" t="s">
        <v>10</v>
      </c>
      <c r="D266" s="6" t="s">
        <v>11</v>
      </c>
      <c r="E266" s="8">
        <v>44018</v>
      </c>
      <c r="F266" s="8">
        <v>43647</v>
      </c>
      <c r="G266" s="8">
        <v>44012</v>
      </c>
      <c r="H266" s="140">
        <f>_xlfn.DAYS(G266,F266)/'Standards &amp; Assumptions'!$C$9</f>
        <v>52.142857142857146</v>
      </c>
      <c r="I266" s="19">
        <f t="shared" si="9"/>
        <v>34149.793381640746</v>
      </c>
      <c r="J266" s="139">
        <v>2085.6</v>
      </c>
      <c r="K266" s="20">
        <v>16.374085817817772</v>
      </c>
      <c r="L266" s="9" t="s">
        <v>3</v>
      </c>
      <c r="M266" s="9" t="s">
        <v>7</v>
      </c>
      <c r="N266" s="9" t="s">
        <v>8</v>
      </c>
      <c r="O266" s="6" t="s">
        <v>12</v>
      </c>
      <c r="P266" s="6" t="s">
        <v>80</v>
      </c>
      <c r="Q266" s="6" t="s">
        <v>34</v>
      </c>
      <c r="R266" s="18" t="s">
        <v>79</v>
      </c>
      <c r="S266" s="18" t="s">
        <v>58</v>
      </c>
      <c r="T266" s="6" t="s">
        <v>13</v>
      </c>
      <c r="U266" s="27">
        <f t="shared" si="10"/>
        <v>34149.793381640746</v>
      </c>
      <c r="V266" s="26" t="str">
        <f t="shared" si="11"/>
        <v>Cook County, IL</v>
      </c>
    </row>
    <row r="267" spans="2:22" ht="15" thickBot="1" x14ac:dyDescent="0.35">
      <c r="B267" s="18">
        <v>255</v>
      </c>
      <c r="C267" s="5" t="s">
        <v>10</v>
      </c>
      <c r="D267" s="6" t="s">
        <v>11</v>
      </c>
      <c r="E267" s="8">
        <v>44024</v>
      </c>
      <c r="F267" s="8">
        <v>43647</v>
      </c>
      <c r="G267" s="8">
        <v>44012</v>
      </c>
      <c r="H267" s="140">
        <f>_xlfn.DAYS(G267,F267)/'Standards &amp; Assumptions'!$C$9</f>
        <v>52.142857142857146</v>
      </c>
      <c r="I267" s="19">
        <f t="shared" si="9"/>
        <v>34152.604972535635</v>
      </c>
      <c r="J267" s="139">
        <v>2085.6</v>
      </c>
      <c r="K267" s="20">
        <v>16.375433914717892</v>
      </c>
      <c r="L267" s="9" t="s">
        <v>3</v>
      </c>
      <c r="M267" s="9" t="s">
        <v>7</v>
      </c>
      <c r="N267" s="9" t="s">
        <v>8</v>
      </c>
      <c r="O267" s="6" t="s">
        <v>12</v>
      </c>
      <c r="P267" s="6" t="s">
        <v>80</v>
      </c>
      <c r="Q267" s="6" t="s">
        <v>34</v>
      </c>
      <c r="R267" s="18" t="s">
        <v>79</v>
      </c>
      <c r="S267" s="18" t="s">
        <v>58</v>
      </c>
      <c r="T267" s="6" t="s">
        <v>13</v>
      </c>
      <c r="U267" s="27">
        <f t="shared" si="10"/>
        <v>34152.604972535635</v>
      </c>
      <c r="V267" s="26" t="str">
        <f t="shared" si="11"/>
        <v>Cook County, IL</v>
      </c>
    </row>
    <row r="268" spans="2:22" ht="15" thickBot="1" x14ac:dyDescent="0.35">
      <c r="B268" s="18">
        <v>256</v>
      </c>
      <c r="C268" s="5" t="s">
        <v>10</v>
      </c>
      <c r="D268" s="6" t="s">
        <v>11</v>
      </c>
      <c r="E268" s="8">
        <v>44025</v>
      </c>
      <c r="F268" s="8">
        <v>43647</v>
      </c>
      <c r="G268" s="8">
        <v>44012</v>
      </c>
      <c r="H268" s="140">
        <f>_xlfn.DAYS(G268,F268)/'Standards &amp; Assumptions'!$C$9</f>
        <v>52.142857142857146</v>
      </c>
      <c r="I268" s="19">
        <f t="shared" si="9"/>
        <v>34169.826343315632</v>
      </c>
      <c r="J268" s="139">
        <v>2085.6</v>
      </c>
      <c r="K268" s="20">
        <v>16.383691188778112</v>
      </c>
      <c r="L268" s="9" t="s">
        <v>3</v>
      </c>
      <c r="M268" s="9" t="s">
        <v>7</v>
      </c>
      <c r="N268" s="9" t="s">
        <v>8</v>
      </c>
      <c r="O268" s="6" t="s">
        <v>12</v>
      </c>
      <c r="P268" s="6" t="s">
        <v>80</v>
      </c>
      <c r="Q268" s="6" t="s">
        <v>34</v>
      </c>
      <c r="R268" s="18" t="s">
        <v>79</v>
      </c>
      <c r="S268" s="18" t="s">
        <v>58</v>
      </c>
      <c r="T268" s="6" t="s">
        <v>13</v>
      </c>
      <c r="U268" s="27">
        <f t="shared" si="10"/>
        <v>34169.826343315632</v>
      </c>
      <c r="V268" s="26" t="str">
        <f t="shared" si="11"/>
        <v>Cook County, IL</v>
      </c>
    </row>
    <row r="269" spans="2:22" ht="15" thickBot="1" x14ac:dyDescent="0.35">
      <c r="B269" s="18">
        <v>257</v>
      </c>
      <c r="C269" s="5" t="s">
        <v>10</v>
      </c>
      <c r="D269" s="6" t="s">
        <v>11</v>
      </c>
      <c r="E269" s="8">
        <v>44026</v>
      </c>
      <c r="F269" s="8">
        <v>43647</v>
      </c>
      <c r="G269" s="8">
        <v>44012</v>
      </c>
      <c r="H269" s="140">
        <f>_xlfn.DAYS(G269,F269)/'Standards &amp; Assumptions'!$C$9</f>
        <v>52.142857142857146</v>
      </c>
      <c r="I269" s="19">
        <f t="shared" ref="I269:I332" si="12">J269*K269</f>
        <v>34187.249322611693</v>
      </c>
      <c r="J269" s="139">
        <v>2085.6</v>
      </c>
      <c r="K269" s="20">
        <v>16.392045129752443</v>
      </c>
      <c r="L269" s="9" t="s">
        <v>3</v>
      </c>
      <c r="M269" s="9" t="s">
        <v>7</v>
      </c>
      <c r="N269" s="9" t="s">
        <v>8</v>
      </c>
      <c r="O269" s="6" t="s">
        <v>12</v>
      </c>
      <c r="P269" s="6" t="s">
        <v>80</v>
      </c>
      <c r="Q269" s="6" t="s">
        <v>34</v>
      </c>
      <c r="R269" s="18" t="s">
        <v>79</v>
      </c>
      <c r="S269" s="18" t="s">
        <v>58</v>
      </c>
      <c r="T269" s="6" t="s">
        <v>13</v>
      </c>
      <c r="U269" s="27">
        <f t="shared" ref="U269:U332" si="13">J269*K269</f>
        <v>34187.249322611693</v>
      </c>
      <c r="V269" s="26" t="str">
        <f t="shared" ref="V269:V332" si="14">_xlfn.CONCAT(P269,S269,Q269,R269,S269,T269)</f>
        <v>Cook County, IL</v>
      </c>
    </row>
    <row r="270" spans="2:22" ht="15" thickBot="1" x14ac:dyDescent="0.35">
      <c r="B270" s="18">
        <v>258</v>
      </c>
      <c r="C270" s="5" t="s">
        <v>10</v>
      </c>
      <c r="D270" s="6" t="s">
        <v>11</v>
      </c>
      <c r="E270" s="8">
        <v>44027</v>
      </c>
      <c r="F270" s="8">
        <v>43647</v>
      </c>
      <c r="G270" s="8">
        <v>44012</v>
      </c>
      <c r="H270" s="140">
        <f>_xlfn.DAYS(G270,F270)/'Standards &amp; Assumptions'!$C$9</f>
        <v>52.142857142857146</v>
      </c>
      <c r="I270" s="19">
        <f t="shared" si="12"/>
        <v>25644.273614674967</v>
      </c>
      <c r="J270" s="139">
        <v>1564.2</v>
      </c>
      <c r="K270" s="20">
        <v>16.39449789967713</v>
      </c>
      <c r="L270" s="9" t="s">
        <v>3</v>
      </c>
      <c r="M270" s="9" t="s">
        <v>7</v>
      </c>
      <c r="N270" s="9" t="s">
        <v>8</v>
      </c>
      <c r="O270" s="6" t="s">
        <v>12</v>
      </c>
      <c r="P270" s="6" t="s">
        <v>80</v>
      </c>
      <c r="Q270" s="6" t="s">
        <v>34</v>
      </c>
      <c r="R270" s="18" t="s">
        <v>79</v>
      </c>
      <c r="S270" s="18" t="s">
        <v>58</v>
      </c>
      <c r="T270" s="6" t="s">
        <v>13</v>
      </c>
      <c r="U270" s="27">
        <f t="shared" si="13"/>
        <v>25644.273614674967</v>
      </c>
      <c r="V270" s="26" t="str">
        <f t="shared" si="14"/>
        <v>Cook County, IL</v>
      </c>
    </row>
    <row r="271" spans="2:22" ht="15" thickBot="1" x14ac:dyDescent="0.35">
      <c r="B271" s="18">
        <v>259</v>
      </c>
      <c r="C271" s="5" t="s">
        <v>10</v>
      </c>
      <c r="D271" s="6" t="s">
        <v>11</v>
      </c>
      <c r="E271" s="7">
        <v>42005</v>
      </c>
      <c r="F271" s="8">
        <v>43647</v>
      </c>
      <c r="G271" s="8">
        <v>44012</v>
      </c>
      <c r="H271" s="140">
        <f>_xlfn.DAYS(G271,F271)/'Standards &amp; Assumptions'!$C$9</f>
        <v>52.142857142857146</v>
      </c>
      <c r="I271" s="19">
        <f t="shared" si="12"/>
        <v>34196.879560885449</v>
      </c>
      <c r="J271" s="139">
        <v>2085.6</v>
      </c>
      <c r="K271" s="20">
        <v>16.396662620294137</v>
      </c>
      <c r="L271" s="9" t="s">
        <v>3</v>
      </c>
      <c r="M271" s="6" t="s">
        <v>7</v>
      </c>
      <c r="N271" s="9" t="s">
        <v>8</v>
      </c>
      <c r="O271" s="6" t="s">
        <v>144</v>
      </c>
      <c r="P271" s="6" t="s">
        <v>143</v>
      </c>
      <c r="Q271" s="6" t="s">
        <v>34</v>
      </c>
      <c r="R271" s="18" t="s">
        <v>79</v>
      </c>
      <c r="S271" s="18" t="s">
        <v>58</v>
      </c>
      <c r="T271" s="6" t="s">
        <v>145</v>
      </c>
      <c r="U271" s="27">
        <f t="shared" si="13"/>
        <v>34196.879560885449</v>
      </c>
      <c r="V271" s="26" t="str">
        <f t="shared" si="14"/>
        <v>Davidson County, TN</v>
      </c>
    </row>
    <row r="272" spans="2:22" ht="15" thickBot="1" x14ac:dyDescent="0.35">
      <c r="B272" s="18">
        <v>260</v>
      </c>
      <c r="C272" s="5" t="s">
        <v>10</v>
      </c>
      <c r="D272" s="6" t="s">
        <v>11</v>
      </c>
      <c r="E272" s="7">
        <v>43101</v>
      </c>
      <c r="F272" s="8">
        <v>43647</v>
      </c>
      <c r="G272" s="8">
        <v>44012</v>
      </c>
      <c r="H272" s="140">
        <f>_xlfn.DAYS(G272,F272)/'Standards &amp; Assumptions'!$C$9</f>
        <v>52.142857142857146</v>
      </c>
      <c r="I272" s="19">
        <f t="shared" si="12"/>
        <v>34200.545965738529</v>
      </c>
      <c r="J272" s="139">
        <v>2085.6</v>
      </c>
      <c r="K272" s="20">
        <v>16.398420581961322</v>
      </c>
      <c r="L272" s="9" t="s">
        <v>3</v>
      </c>
      <c r="M272" s="6" t="s">
        <v>7</v>
      </c>
      <c r="N272" s="9" t="s">
        <v>8</v>
      </c>
      <c r="O272" s="6" t="s">
        <v>144</v>
      </c>
      <c r="P272" s="6" t="s">
        <v>143</v>
      </c>
      <c r="Q272" s="6" t="s">
        <v>34</v>
      </c>
      <c r="R272" s="18" t="s">
        <v>79</v>
      </c>
      <c r="S272" s="18" t="s">
        <v>58</v>
      </c>
      <c r="T272" s="6" t="s">
        <v>145</v>
      </c>
      <c r="U272" s="27">
        <f t="shared" si="13"/>
        <v>34200.545965738529</v>
      </c>
      <c r="V272" s="26" t="str">
        <f t="shared" si="14"/>
        <v>Davidson County, TN</v>
      </c>
    </row>
    <row r="273" spans="2:22" ht="15" thickBot="1" x14ac:dyDescent="0.35">
      <c r="B273" s="18">
        <v>261</v>
      </c>
      <c r="C273" s="5" t="s">
        <v>10</v>
      </c>
      <c r="D273" s="6" t="s">
        <v>11</v>
      </c>
      <c r="E273" s="7">
        <v>42005</v>
      </c>
      <c r="F273" s="8">
        <v>43647</v>
      </c>
      <c r="G273" s="8">
        <v>44012</v>
      </c>
      <c r="H273" s="140">
        <f>_xlfn.DAYS(G273,F273)/'Standards &amp; Assumptions'!$C$9</f>
        <v>52.142857142857146</v>
      </c>
      <c r="I273" s="19">
        <f t="shared" si="12"/>
        <v>34233.874311774802</v>
      </c>
      <c r="J273" s="139">
        <v>2085.6</v>
      </c>
      <c r="K273" s="20">
        <v>16.414400801579788</v>
      </c>
      <c r="L273" s="9" t="s">
        <v>3</v>
      </c>
      <c r="M273" s="6" t="s">
        <v>7</v>
      </c>
      <c r="N273" s="9" t="s">
        <v>8</v>
      </c>
      <c r="O273" s="6" t="s">
        <v>144</v>
      </c>
      <c r="P273" s="6" t="s">
        <v>143</v>
      </c>
      <c r="Q273" s="6" t="s">
        <v>34</v>
      </c>
      <c r="R273" s="18" t="s">
        <v>79</v>
      </c>
      <c r="S273" s="18" t="s">
        <v>58</v>
      </c>
      <c r="T273" s="6" t="s">
        <v>145</v>
      </c>
      <c r="U273" s="27">
        <f t="shared" si="13"/>
        <v>34233.874311774802</v>
      </c>
      <c r="V273" s="26" t="str">
        <f t="shared" si="14"/>
        <v>Davidson County, TN</v>
      </c>
    </row>
    <row r="274" spans="2:22" ht="15" thickBot="1" x14ac:dyDescent="0.35">
      <c r="B274" s="18">
        <v>262</v>
      </c>
      <c r="C274" s="5" t="s">
        <v>10</v>
      </c>
      <c r="D274" s="6" t="s">
        <v>11</v>
      </c>
      <c r="E274" s="7">
        <v>43101</v>
      </c>
      <c r="F274" s="8">
        <v>43647</v>
      </c>
      <c r="G274" s="8">
        <v>44012</v>
      </c>
      <c r="H274" s="140">
        <f>_xlfn.DAYS(G274,F274)/'Standards &amp; Assumptions'!$C$9</f>
        <v>52.142857142857146</v>
      </c>
      <c r="I274" s="19">
        <f t="shared" si="12"/>
        <v>34249.92362220736</v>
      </c>
      <c r="J274" s="139">
        <v>2085.6</v>
      </c>
      <c r="K274" s="20">
        <v>16.422096098104795</v>
      </c>
      <c r="L274" s="9" t="s">
        <v>3</v>
      </c>
      <c r="M274" s="6" t="s">
        <v>7</v>
      </c>
      <c r="N274" s="9" t="s">
        <v>8</v>
      </c>
      <c r="O274" s="6" t="s">
        <v>144</v>
      </c>
      <c r="P274" s="6" t="s">
        <v>143</v>
      </c>
      <c r="Q274" s="6" t="s">
        <v>34</v>
      </c>
      <c r="R274" s="18" t="s">
        <v>79</v>
      </c>
      <c r="S274" s="18" t="s">
        <v>58</v>
      </c>
      <c r="T274" s="6" t="s">
        <v>145</v>
      </c>
      <c r="U274" s="27">
        <f t="shared" si="13"/>
        <v>34249.92362220736</v>
      </c>
      <c r="V274" s="26" t="str">
        <f t="shared" si="14"/>
        <v>Davidson County, TN</v>
      </c>
    </row>
    <row r="275" spans="2:22" ht="15" thickBot="1" x14ac:dyDescent="0.35">
      <c r="B275" s="18">
        <v>263</v>
      </c>
      <c r="C275" s="5" t="s">
        <v>10</v>
      </c>
      <c r="D275" s="6" t="s">
        <v>11</v>
      </c>
      <c r="E275" s="7">
        <v>42005</v>
      </c>
      <c r="F275" s="8">
        <v>43647</v>
      </c>
      <c r="G275" s="8">
        <v>44012</v>
      </c>
      <c r="H275" s="140">
        <f>_xlfn.DAYS(G275,F275)/'Standards &amp; Assumptions'!$C$9</f>
        <v>52.142857142857146</v>
      </c>
      <c r="I275" s="19">
        <f t="shared" si="12"/>
        <v>34253.298318333866</v>
      </c>
      <c r="J275" s="139">
        <v>2085.6</v>
      </c>
      <c r="K275" s="20">
        <v>16.423714191759622</v>
      </c>
      <c r="L275" s="9" t="s">
        <v>3</v>
      </c>
      <c r="M275" s="6" t="s">
        <v>7</v>
      </c>
      <c r="N275" s="9" t="s">
        <v>8</v>
      </c>
      <c r="O275" s="6" t="s">
        <v>144</v>
      </c>
      <c r="P275" s="6" t="s">
        <v>143</v>
      </c>
      <c r="Q275" s="6" t="s">
        <v>34</v>
      </c>
      <c r="R275" s="18" t="s">
        <v>79</v>
      </c>
      <c r="S275" s="18" t="s">
        <v>58</v>
      </c>
      <c r="T275" s="6" t="s">
        <v>145</v>
      </c>
      <c r="U275" s="27">
        <f t="shared" si="13"/>
        <v>34253.298318333866</v>
      </c>
      <c r="V275" s="26" t="str">
        <f t="shared" si="14"/>
        <v>Davidson County, TN</v>
      </c>
    </row>
    <row r="276" spans="2:22" ht="15" thickBot="1" x14ac:dyDescent="0.35">
      <c r="B276" s="18">
        <v>264</v>
      </c>
      <c r="C276" s="5" t="s">
        <v>10</v>
      </c>
      <c r="D276" s="6" t="s">
        <v>11</v>
      </c>
      <c r="E276" s="7">
        <v>43101</v>
      </c>
      <c r="F276" s="8">
        <v>43647</v>
      </c>
      <c r="G276" s="8">
        <v>44012</v>
      </c>
      <c r="H276" s="140">
        <f>_xlfn.DAYS(G276,F276)/'Standards &amp; Assumptions'!$C$9</f>
        <v>52.142857142857146</v>
      </c>
      <c r="I276" s="19">
        <f t="shared" si="12"/>
        <v>34273.100524265174</v>
      </c>
      <c r="J276" s="139">
        <v>2085.6</v>
      </c>
      <c r="K276" s="20">
        <v>16.433208920341951</v>
      </c>
      <c r="L276" s="9" t="s">
        <v>3</v>
      </c>
      <c r="M276" s="6" t="s">
        <v>7</v>
      </c>
      <c r="N276" s="9" t="s">
        <v>8</v>
      </c>
      <c r="O276" s="6" t="s">
        <v>144</v>
      </c>
      <c r="P276" s="6" t="s">
        <v>143</v>
      </c>
      <c r="Q276" s="6" t="s">
        <v>34</v>
      </c>
      <c r="R276" s="18" t="s">
        <v>79</v>
      </c>
      <c r="S276" s="18" t="s">
        <v>58</v>
      </c>
      <c r="T276" s="6" t="s">
        <v>145</v>
      </c>
      <c r="U276" s="27">
        <f t="shared" si="13"/>
        <v>34273.100524265174</v>
      </c>
      <c r="V276" s="26" t="str">
        <f t="shared" si="14"/>
        <v>Davidson County, TN</v>
      </c>
    </row>
    <row r="277" spans="2:22" ht="15" thickBot="1" x14ac:dyDescent="0.35">
      <c r="B277" s="18">
        <v>265</v>
      </c>
      <c r="C277" s="5" t="s">
        <v>10</v>
      </c>
      <c r="D277" s="6" t="s">
        <v>11</v>
      </c>
      <c r="E277" s="7">
        <v>42005</v>
      </c>
      <c r="F277" s="8">
        <v>43647</v>
      </c>
      <c r="G277" s="8">
        <v>44012</v>
      </c>
      <c r="H277" s="140">
        <f>_xlfn.DAYS(G277,F277)/'Standards &amp; Assumptions'!$C$9</f>
        <v>52.142857142857146</v>
      </c>
      <c r="I277" s="19">
        <f t="shared" si="12"/>
        <v>34330.428766031058</v>
      </c>
      <c r="J277" s="139">
        <v>2085.6</v>
      </c>
      <c r="K277" s="20">
        <v>16.460696569826936</v>
      </c>
      <c r="L277" s="9" t="s">
        <v>3</v>
      </c>
      <c r="M277" s="6" t="s">
        <v>7</v>
      </c>
      <c r="N277" s="9" t="s">
        <v>8</v>
      </c>
      <c r="O277" s="6" t="s">
        <v>144</v>
      </c>
      <c r="P277" s="6" t="s">
        <v>143</v>
      </c>
      <c r="Q277" s="6" t="s">
        <v>34</v>
      </c>
      <c r="R277" s="18" t="s">
        <v>79</v>
      </c>
      <c r="S277" s="18" t="s">
        <v>58</v>
      </c>
      <c r="T277" s="6" t="s">
        <v>145</v>
      </c>
      <c r="U277" s="27">
        <f t="shared" si="13"/>
        <v>34330.428766031058</v>
      </c>
      <c r="V277" s="26" t="str">
        <f t="shared" si="14"/>
        <v>Davidson County, TN</v>
      </c>
    </row>
    <row r="278" spans="2:22" ht="15" thickBot="1" x14ac:dyDescent="0.35">
      <c r="B278" s="18">
        <v>266</v>
      </c>
      <c r="C278" s="5" t="s">
        <v>10</v>
      </c>
      <c r="D278" s="6" t="s">
        <v>11</v>
      </c>
      <c r="E278" s="8">
        <v>44013</v>
      </c>
      <c r="F278" s="8">
        <v>43647</v>
      </c>
      <c r="G278" s="8">
        <v>44012</v>
      </c>
      <c r="H278" s="140">
        <f>_xlfn.DAYS(G278,F278)/'Standards &amp; Assumptions'!$C$9</f>
        <v>52.142857142857146</v>
      </c>
      <c r="I278" s="19">
        <f t="shared" si="12"/>
        <v>31774.136296816279</v>
      </c>
      <c r="J278" s="139">
        <v>1929.18</v>
      </c>
      <c r="K278" s="20">
        <v>16.470280791225431</v>
      </c>
      <c r="L278" s="9" t="s">
        <v>3</v>
      </c>
      <c r="M278" s="9" t="s">
        <v>7</v>
      </c>
      <c r="N278" s="9" t="s">
        <v>8</v>
      </c>
      <c r="O278" s="6" t="s">
        <v>144</v>
      </c>
      <c r="P278" s="6" t="s">
        <v>143</v>
      </c>
      <c r="Q278" s="6" t="s">
        <v>34</v>
      </c>
      <c r="R278" s="18" t="s">
        <v>79</v>
      </c>
      <c r="S278" s="18" t="s">
        <v>58</v>
      </c>
      <c r="T278" s="6" t="s">
        <v>145</v>
      </c>
      <c r="U278" s="27">
        <f t="shared" si="13"/>
        <v>31774.136296816279</v>
      </c>
      <c r="V278" s="26" t="str">
        <f t="shared" si="14"/>
        <v>Davidson County, TN</v>
      </c>
    </row>
    <row r="279" spans="2:22" ht="15" thickBot="1" x14ac:dyDescent="0.35">
      <c r="B279" s="18">
        <v>267</v>
      </c>
      <c r="C279" s="5" t="s">
        <v>10</v>
      </c>
      <c r="D279" s="6" t="s">
        <v>11</v>
      </c>
      <c r="E279" s="8">
        <v>44013</v>
      </c>
      <c r="F279" s="8">
        <v>43647</v>
      </c>
      <c r="G279" s="8">
        <v>44012</v>
      </c>
      <c r="H279" s="140">
        <f>_xlfn.DAYS(G279,F279)/'Standards &amp; Assumptions'!$C$9</f>
        <v>52.142857142857146</v>
      </c>
      <c r="I279" s="19">
        <f t="shared" si="12"/>
        <v>31787.424230236265</v>
      </c>
      <c r="J279" s="139">
        <v>1929.18</v>
      </c>
      <c r="K279" s="20">
        <v>16.477168657272138</v>
      </c>
      <c r="L279" s="9" t="s">
        <v>3</v>
      </c>
      <c r="M279" s="9" t="s">
        <v>7</v>
      </c>
      <c r="N279" s="9" t="s">
        <v>8</v>
      </c>
      <c r="O279" s="6" t="s">
        <v>144</v>
      </c>
      <c r="P279" s="6" t="s">
        <v>143</v>
      </c>
      <c r="Q279" s="6" t="s">
        <v>34</v>
      </c>
      <c r="R279" s="18" t="s">
        <v>79</v>
      </c>
      <c r="S279" s="18" t="s">
        <v>58</v>
      </c>
      <c r="T279" s="6" t="s">
        <v>145</v>
      </c>
      <c r="U279" s="27">
        <f t="shared" si="13"/>
        <v>31787.424230236265</v>
      </c>
      <c r="V279" s="26" t="str">
        <f t="shared" si="14"/>
        <v>Davidson County, TN</v>
      </c>
    </row>
    <row r="280" spans="2:22" ht="15" thickBot="1" x14ac:dyDescent="0.35">
      <c r="B280" s="18">
        <v>268</v>
      </c>
      <c r="C280" s="5" t="s">
        <v>10</v>
      </c>
      <c r="D280" s="6" t="s">
        <v>11</v>
      </c>
      <c r="E280" s="8">
        <v>44013</v>
      </c>
      <c r="F280" s="8">
        <v>43647</v>
      </c>
      <c r="G280" s="8">
        <v>44012</v>
      </c>
      <c r="H280" s="140">
        <f>_xlfn.DAYS(G280,F280)/'Standards &amp; Assumptions'!$C$9</f>
        <v>52.142857142857146</v>
      </c>
      <c r="I280" s="19">
        <f t="shared" si="12"/>
        <v>31861.12055191931</v>
      </c>
      <c r="J280" s="139">
        <v>1929.18</v>
      </c>
      <c r="K280" s="20">
        <v>16.515369510320088</v>
      </c>
      <c r="L280" s="9" t="s">
        <v>3</v>
      </c>
      <c r="M280" s="9" t="s">
        <v>7</v>
      </c>
      <c r="N280" s="9" t="s">
        <v>8</v>
      </c>
      <c r="O280" s="6" t="s">
        <v>144</v>
      </c>
      <c r="P280" s="6" t="s">
        <v>143</v>
      </c>
      <c r="Q280" s="6" t="s">
        <v>34</v>
      </c>
      <c r="R280" s="18" t="s">
        <v>79</v>
      </c>
      <c r="S280" s="18" t="s">
        <v>58</v>
      </c>
      <c r="T280" s="6" t="s">
        <v>145</v>
      </c>
      <c r="U280" s="27">
        <f t="shared" si="13"/>
        <v>31861.12055191931</v>
      </c>
      <c r="V280" s="26" t="str">
        <f t="shared" si="14"/>
        <v>Davidson County, TN</v>
      </c>
    </row>
    <row r="281" spans="2:22" ht="15" thickBot="1" x14ac:dyDescent="0.35">
      <c r="B281" s="18">
        <v>269</v>
      </c>
      <c r="C281" s="5" t="s">
        <v>10</v>
      </c>
      <c r="D281" s="6" t="s">
        <v>11</v>
      </c>
      <c r="E281" s="8">
        <v>44013</v>
      </c>
      <c r="F281" s="8">
        <v>43647</v>
      </c>
      <c r="G281" s="8">
        <v>44012</v>
      </c>
      <c r="H281" s="140">
        <f>_xlfn.DAYS(G281,F281)/'Standards &amp; Assumptions'!$C$9</f>
        <v>52.142857142857146</v>
      </c>
      <c r="I281" s="19">
        <f t="shared" si="12"/>
        <v>31867.646710418801</v>
      </c>
      <c r="J281" s="139">
        <v>1929.18</v>
      </c>
      <c r="K281" s="20">
        <v>16.518752376874527</v>
      </c>
      <c r="L281" s="9" t="s">
        <v>3</v>
      </c>
      <c r="M281" s="9" t="s">
        <v>7</v>
      </c>
      <c r="N281" s="9" t="s">
        <v>8</v>
      </c>
      <c r="O281" s="6" t="s">
        <v>144</v>
      </c>
      <c r="P281" s="6" t="s">
        <v>143</v>
      </c>
      <c r="Q281" s="6" t="s">
        <v>34</v>
      </c>
      <c r="R281" s="18" t="s">
        <v>79</v>
      </c>
      <c r="S281" s="18" t="s">
        <v>58</v>
      </c>
      <c r="T281" s="6" t="s">
        <v>145</v>
      </c>
      <c r="U281" s="27">
        <f t="shared" si="13"/>
        <v>31867.646710418801</v>
      </c>
      <c r="V281" s="26" t="str">
        <f t="shared" si="14"/>
        <v>Davidson County, TN</v>
      </c>
    </row>
    <row r="282" spans="2:22" ht="15" thickBot="1" x14ac:dyDescent="0.35">
      <c r="B282" s="18">
        <v>270</v>
      </c>
      <c r="C282" s="10" t="s">
        <v>10</v>
      </c>
      <c r="D282" s="6" t="s">
        <v>11</v>
      </c>
      <c r="E282" s="8">
        <v>43983</v>
      </c>
      <c r="F282" s="8">
        <v>43647</v>
      </c>
      <c r="G282" s="8">
        <v>44012</v>
      </c>
      <c r="H282" s="140">
        <f>_xlfn.DAYS(G282,F282)/'Standards &amp; Assumptions'!$C$9</f>
        <v>52.142857142857146</v>
      </c>
      <c r="I282" s="19">
        <f t="shared" si="12"/>
        <v>34500.415022486137</v>
      </c>
      <c r="J282" s="139">
        <v>2085.6</v>
      </c>
      <c r="K282" s="20">
        <v>16.542201295783535</v>
      </c>
      <c r="L282" s="9" t="s">
        <v>3</v>
      </c>
      <c r="M282" s="6" t="s">
        <v>7</v>
      </c>
      <c r="N282" s="9" t="s">
        <v>8</v>
      </c>
      <c r="O282" s="6" t="s">
        <v>18</v>
      </c>
      <c r="P282" s="6" t="s">
        <v>21</v>
      </c>
      <c r="Q282" s="6" t="s">
        <v>34</v>
      </c>
      <c r="R282" s="18" t="s">
        <v>79</v>
      </c>
      <c r="S282" s="18" t="s">
        <v>58</v>
      </c>
      <c r="T282" s="6" t="s">
        <v>14</v>
      </c>
      <c r="U282" s="27">
        <f t="shared" si="13"/>
        <v>34500.415022486137</v>
      </c>
      <c r="V282" s="26" t="str">
        <f t="shared" si="14"/>
        <v>Suffolk County, MA</v>
      </c>
    </row>
    <row r="283" spans="2:22" ht="15" thickBot="1" x14ac:dyDescent="0.35">
      <c r="B283" s="18">
        <v>271</v>
      </c>
      <c r="C283" s="10" t="s">
        <v>10</v>
      </c>
      <c r="D283" s="6" t="s">
        <v>11</v>
      </c>
      <c r="E283" s="8">
        <v>43983</v>
      </c>
      <c r="F283" s="8">
        <v>43647</v>
      </c>
      <c r="G283" s="8">
        <v>44012</v>
      </c>
      <c r="H283" s="140">
        <f>_xlfn.DAYS(G283,F283)/'Standards &amp; Assumptions'!$C$9</f>
        <v>52.142857142857146</v>
      </c>
      <c r="I283" s="19">
        <f t="shared" si="12"/>
        <v>34508.246062860191</v>
      </c>
      <c r="J283" s="139">
        <v>2085.6</v>
      </c>
      <c r="K283" s="20">
        <v>16.545956109925292</v>
      </c>
      <c r="L283" s="9" t="s">
        <v>3</v>
      </c>
      <c r="M283" s="6" t="s">
        <v>7</v>
      </c>
      <c r="N283" s="9" t="s">
        <v>8</v>
      </c>
      <c r="O283" s="6" t="s">
        <v>18</v>
      </c>
      <c r="P283" s="6" t="s">
        <v>21</v>
      </c>
      <c r="Q283" s="6" t="s">
        <v>34</v>
      </c>
      <c r="R283" s="18" t="s">
        <v>79</v>
      </c>
      <c r="S283" s="18" t="s">
        <v>58</v>
      </c>
      <c r="T283" s="6" t="s">
        <v>14</v>
      </c>
      <c r="U283" s="27">
        <f t="shared" si="13"/>
        <v>34508.246062860191</v>
      </c>
      <c r="V283" s="26" t="str">
        <f t="shared" si="14"/>
        <v>Suffolk County, MA</v>
      </c>
    </row>
    <row r="284" spans="2:22" ht="15" thickBot="1" x14ac:dyDescent="0.35">
      <c r="B284" s="18">
        <v>272</v>
      </c>
      <c r="C284" s="10" t="s">
        <v>10</v>
      </c>
      <c r="D284" s="6" t="s">
        <v>11</v>
      </c>
      <c r="E284" s="8">
        <v>43983</v>
      </c>
      <c r="F284" s="8">
        <v>43647</v>
      </c>
      <c r="G284" s="8">
        <v>44012</v>
      </c>
      <c r="H284" s="140">
        <f>_xlfn.DAYS(G284,F284)/'Standards &amp; Assumptions'!$C$9</f>
        <v>52.142857142857146</v>
      </c>
      <c r="I284" s="19">
        <f t="shared" si="12"/>
        <v>34511.453190584798</v>
      </c>
      <c r="J284" s="139">
        <v>2085.6</v>
      </c>
      <c r="K284" s="20">
        <v>16.547493858163023</v>
      </c>
      <c r="L284" s="9" t="s">
        <v>3</v>
      </c>
      <c r="M284" s="6" t="s">
        <v>7</v>
      </c>
      <c r="N284" s="9" t="s">
        <v>8</v>
      </c>
      <c r="O284" s="6" t="s">
        <v>18</v>
      </c>
      <c r="P284" s="6" t="s">
        <v>21</v>
      </c>
      <c r="Q284" s="6" t="s">
        <v>34</v>
      </c>
      <c r="R284" s="18" t="s">
        <v>79</v>
      </c>
      <c r="S284" s="18" t="s">
        <v>58</v>
      </c>
      <c r="T284" s="6" t="s">
        <v>14</v>
      </c>
      <c r="U284" s="27">
        <f t="shared" si="13"/>
        <v>34511.453190584798</v>
      </c>
      <c r="V284" s="26" t="str">
        <f t="shared" si="14"/>
        <v>Suffolk County, MA</v>
      </c>
    </row>
    <row r="285" spans="2:22" ht="15" thickBot="1" x14ac:dyDescent="0.35">
      <c r="B285" s="18">
        <v>273</v>
      </c>
      <c r="C285" s="10" t="s">
        <v>10</v>
      </c>
      <c r="D285" s="6" t="s">
        <v>11</v>
      </c>
      <c r="E285" s="8">
        <v>43983</v>
      </c>
      <c r="F285" s="8">
        <v>43647</v>
      </c>
      <c r="G285" s="8">
        <v>44012</v>
      </c>
      <c r="H285" s="140">
        <f>_xlfn.DAYS(G285,F285)/'Standards &amp; Assumptions'!$C$9</f>
        <v>52.142857142857146</v>
      </c>
      <c r="I285" s="19">
        <f t="shared" si="12"/>
        <v>34514.686904785107</v>
      </c>
      <c r="J285" s="139">
        <v>2085.6</v>
      </c>
      <c r="K285" s="20">
        <v>16.549044354039658</v>
      </c>
      <c r="L285" s="9" t="s">
        <v>3</v>
      </c>
      <c r="M285" s="6" t="s">
        <v>7</v>
      </c>
      <c r="N285" s="9" t="s">
        <v>8</v>
      </c>
      <c r="O285" s="6" t="s">
        <v>18</v>
      </c>
      <c r="P285" s="6" t="s">
        <v>21</v>
      </c>
      <c r="Q285" s="6" t="s">
        <v>34</v>
      </c>
      <c r="R285" s="18" t="s">
        <v>79</v>
      </c>
      <c r="S285" s="18" t="s">
        <v>58</v>
      </c>
      <c r="T285" s="6" t="s">
        <v>14</v>
      </c>
      <c r="U285" s="27">
        <f t="shared" si="13"/>
        <v>34514.686904785107</v>
      </c>
      <c r="V285" s="26" t="str">
        <f t="shared" si="14"/>
        <v>Suffolk County, MA</v>
      </c>
    </row>
    <row r="286" spans="2:22" ht="15" thickBot="1" x14ac:dyDescent="0.35">
      <c r="B286" s="18">
        <v>274</v>
      </c>
      <c r="C286" s="10" t="s">
        <v>10</v>
      </c>
      <c r="D286" s="6" t="s">
        <v>11</v>
      </c>
      <c r="E286" s="8">
        <v>43983</v>
      </c>
      <c r="F286" s="8">
        <v>43647</v>
      </c>
      <c r="G286" s="8">
        <v>44012</v>
      </c>
      <c r="H286" s="140">
        <f>_xlfn.DAYS(G286,F286)/'Standards &amp; Assumptions'!$C$9</f>
        <v>52.142857142857146</v>
      </c>
      <c r="I286" s="19">
        <f t="shared" si="12"/>
        <v>32797.003224493055</v>
      </c>
      <c r="J286" s="139">
        <v>1981.32</v>
      </c>
      <c r="K286" s="20">
        <v>16.55310763758154</v>
      </c>
      <c r="L286" s="9" t="s">
        <v>3</v>
      </c>
      <c r="M286" s="6" t="s">
        <v>7</v>
      </c>
      <c r="N286" s="9" t="s">
        <v>8</v>
      </c>
      <c r="O286" s="6" t="s">
        <v>18</v>
      </c>
      <c r="P286" s="6" t="s">
        <v>21</v>
      </c>
      <c r="Q286" s="6" t="s">
        <v>34</v>
      </c>
      <c r="R286" s="18" t="s">
        <v>79</v>
      </c>
      <c r="S286" s="18" t="s">
        <v>58</v>
      </c>
      <c r="T286" s="6" t="s">
        <v>14</v>
      </c>
      <c r="U286" s="27">
        <f t="shared" si="13"/>
        <v>32797.003224493055</v>
      </c>
      <c r="V286" s="26" t="str">
        <f t="shared" si="14"/>
        <v>Suffolk County, MA</v>
      </c>
    </row>
    <row r="287" spans="2:22" ht="15" thickBot="1" x14ac:dyDescent="0.35">
      <c r="B287" s="18">
        <v>275</v>
      </c>
      <c r="C287" s="10" t="s">
        <v>10</v>
      </c>
      <c r="D287" s="6" t="s">
        <v>11</v>
      </c>
      <c r="E287" s="8">
        <v>43983</v>
      </c>
      <c r="F287" s="8">
        <v>43647</v>
      </c>
      <c r="G287" s="8">
        <v>44012</v>
      </c>
      <c r="H287" s="140">
        <f>_xlfn.DAYS(G287,F287)/'Standards &amp; Assumptions'!$C$9</f>
        <v>52.142857142857146</v>
      </c>
      <c r="I287" s="19">
        <f t="shared" si="12"/>
        <v>31949.59583744096</v>
      </c>
      <c r="J287" s="139">
        <v>1929.18</v>
      </c>
      <c r="K287" s="20">
        <v>16.561231112410951</v>
      </c>
      <c r="L287" s="9" t="s">
        <v>3</v>
      </c>
      <c r="M287" s="6" t="s">
        <v>7</v>
      </c>
      <c r="N287" s="9" t="s">
        <v>8</v>
      </c>
      <c r="O287" s="6" t="s">
        <v>12</v>
      </c>
      <c r="P287" s="6" t="s">
        <v>80</v>
      </c>
      <c r="Q287" s="6" t="s">
        <v>34</v>
      </c>
      <c r="R287" s="18" t="s">
        <v>79</v>
      </c>
      <c r="S287" s="18" t="s">
        <v>58</v>
      </c>
      <c r="T287" s="6" t="s">
        <v>13</v>
      </c>
      <c r="U287" s="27">
        <f t="shared" si="13"/>
        <v>31949.59583744096</v>
      </c>
      <c r="V287" s="26" t="str">
        <f t="shared" si="14"/>
        <v>Cook County, IL</v>
      </c>
    </row>
    <row r="288" spans="2:22" ht="15" thickBot="1" x14ac:dyDescent="0.35">
      <c r="B288" s="18">
        <v>276</v>
      </c>
      <c r="C288" s="10" t="s">
        <v>10</v>
      </c>
      <c r="D288" s="6" t="s">
        <v>11</v>
      </c>
      <c r="E288" s="8">
        <v>43983</v>
      </c>
      <c r="F288" s="8">
        <v>43647</v>
      </c>
      <c r="G288" s="8">
        <v>44012</v>
      </c>
      <c r="H288" s="140">
        <f>_xlfn.DAYS(G288,F288)/'Standards &amp; Assumptions'!$C$9</f>
        <v>52.142857142857146</v>
      </c>
      <c r="I288" s="19">
        <f t="shared" si="12"/>
        <v>31136.082989297662</v>
      </c>
      <c r="J288" s="139">
        <v>1877.04</v>
      </c>
      <c r="K288" s="20">
        <v>16.587863332319856</v>
      </c>
      <c r="L288" s="9" t="s">
        <v>3</v>
      </c>
      <c r="M288" s="6" t="s">
        <v>7</v>
      </c>
      <c r="N288" s="9" t="s">
        <v>8</v>
      </c>
      <c r="O288" s="6" t="s">
        <v>12</v>
      </c>
      <c r="P288" s="6" t="s">
        <v>80</v>
      </c>
      <c r="Q288" s="6" t="s">
        <v>34</v>
      </c>
      <c r="R288" s="18" t="s">
        <v>79</v>
      </c>
      <c r="S288" s="18" t="s">
        <v>58</v>
      </c>
      <c r="T288" s="6" t="s">
        <v>13</v>
      </c>
      <c r="U288" s="27">
        <f t="shared" si="13"/>
        <v>31136.082989297662</v>
      </c>
      <c r="V288" s="26" t="str">
        <f t="shared" si="14"/>
        <v>Cook County, IL</v>
      </c>
    </row>
    <row r="289" spans="2:22" ht="15" thickBot="1" x14ac:dyDescent="0.35">
      <c r="B289" s="18">
        <v>277</v>
      </c>
      <c r="C289" s="5" t="s">
        <v>9</v>
      </c>
      <c r="D289" s="6" t="s">
        <v>11</v>
      </c>
      <c r="E289" s="7">
        <v>42736</v>
      </c>
      <c r="F289" s="8">
        <v>43647</v>
      </c>
      <c r="G289" s="8">
        <v>44012</v>
      </c>
      <c r="H289" s="140">
        <f>_xlfn.DAYS(G289,F289)/'Standards &amp; Assumptions'!$C$9</f>
        <v>52.142857142857146</v>
      </c>
      <c r="I289" s="19">
        <f t="shared" si="12"/>
        <v>30285.727920274869</v>
      </c>
      <c r="J289" s="139">
        <v>1824.9</v>
      </c>
      <c r="K289" s="20">
        <v>16.595828768850275</v>
      </c>
      <c r="L289" s="9" t="s">
        <v>3</v>
      </c>
      <c r="M289" s="6" t="s">
        <v>7</v>
      </c>
      <c r="N289" s="9" t="s">
        <v>8</v>
      </c>
      <c r="O289" s="6" t="s">
        <v>12</v>
      </c>
      <c r="P289" s="6" t="s">
        <v>80</v>
      </c>
      <c r="Q289" s="6" t="s">
        <v>34</v>
      </c>
      <c r="R289" s="18" t="s">
        <v>79</v>
      </c>
      <c r="S289" s="18" t="s">
        <v>58</v>
      </c>
      <c r="T289" s="6" t="s">
        <v>13</v>
      </c>
      <c r="U289" s="27">
        <f t="shared" si="13"/>
        <v>30285.727920274869</v>
      </c>
      <c r="V289" s="26" t="str">
        <f t="shared" si="14"/>
        <v>Cook County, IL</v>
      </c>
    </row>
    <row r="290" spans="2:22" ht="15" thickBot="1" x14ac:dyDescent="0.35">
      <c r="B290" s="18">
        <v>278</v>
      </c>
      <c r="C290" s="10" t="s">
        <v>10</v>
      </c>
      <c r="D290" s="6" t="s">
        <v>11</v>
      </c>
      <c r="E290" s="8">
        <v>43983</v>
      </c>
      <c r="F290" s="8">
        <v>43647</v>
      </c>
      <c r="G290" s="8">
        <v>44012</v>
      </c>
      <c r="H290" s="140">
        <f>_xlfn.DAYS(G290,F290)/'Standards &amp; Assumptions'!$C$9</f>
        <v>52.142857142857146</v>
      </c>
      <c r="I290" s="19">
        <f t="shared" si="12"/>
        <v>30286.080241997242</v>
      </c>
      <c r="J290" s="139">
        <v>1824.9</v>
      </c>
      <c r="K290" s="20">
        <v>16.596021832427663</v>
      </c>
      <c r="L290" s="9" t="s">
        <v>3</v>
      </c>
      <c r="M290" s="6" t="s">
        <v>7</v>
      </c>
      <c r="N290" s="9" t="s">
        <v>8</v>
      </c>
      <c r="O290" s="6" t="s">
        <v>12</v>
      </c>
      <c r="P290" s="6" t="s">
        <v>80</v>
      </c>
      <c r="Q290" s="6" t="s">
        <v>34</v>
      </c>
      <c r="R290" s="18" t="s">
        <v>79</v>
      </c>
      <c r="S290" s="18" t="s">
        <v>58</v>
      </c>
      <c r="T290" s="6" t="s">
        <v>13</v>
      </c>
      <c r="U290" s="27">
        <f t="shared" si="13"/>
        <v>30286.080241997242</v>
      </c>
      <c r="V290" s="26" t="str">
        <f t="shared" si="14"/>
        <v>Cook County, IL</v>
      </c>
    </row>
    <row r="291" spans="2:22" ht="15" thickBot="1" x14ac:dyDescent="0.35">
      <c r="B291" s="18">
        <v>279</v>
      </c>
      <c r="C291" s="10" t="s">
        <v>10</v>
      </c>
      <c r="D291" s="6" t="s">
        <v>11</v>
      </c>
      <c r="E291" s="8">
        <v>43983</v>
      </c>
      <c r="F291" s="8">
        <v>43647</v>
      </c>
      <c r="G291" s="8">
        <v>44012</v>
      </c>
      <c r="H291" s="140">
        <f>_xlfn.DAYS(G291,F291)/'Standards &amp; Assumptions'!$C$9</f>
        <v>52.142857142857146</v>
      </c>
      <c r="I291" s="19">
        <f t="shared" si="12"/>
        <v>28561.428128497166</v>
      </c>
      <c r="J291" s="139">
        <v>1720.6200000000001</v>
      </c>
      <c r="K291" s="20">
        <v>16.599497930104942</v>
      </c>
      <c r="L291" s="9" t="s">
        <v>3</v>
      </c>
      <c r="M291" s="6" t="s">
        <v>7</v>
      </c>
      <c r="N291" s="9" t="s">
        <v>8</v>
      </c>
      <c r="O291" s="6" t="s">
        <v>12</v>
      </c>
      <c r="P291" s="6" t="s">
        <v>80</v>
      </c>
      <c r="Q291" s="6" t="s">
        <v>34</v>
      </c>
      <c r="R291" s="18" t="s">
        <v>79</v>
      </c>
      <c r="S291" s="18" t="s">
        <v>58</v>
      </c>
      <c r="T291" s="6" t="s">
        <v>13</v>
      </c>
      <c r="U291" s="27">
        <f t="shared" si="13"/>
        <v>28561.428128497166</v>
      </c>
      <c r="V291" s="26" t="str">
        <f t="shared" si="14"/>
        <v>Cook County, IL</v>
      </c>
    </row>
    <row r="292" spans="2:22" ht="15" thickBot="1" x14ac:dyDescent="0.35">
      <c r="B292" s="18">
        <v>280</v>
      </c>
      <c r="C292" s="10" t="s">
        <v>10</v>
      </c>
      <c r="D292" s="6" t="s">
        <v>11</v>
      </c>
      <c r="E292" s="8">
        <v>43983</v>
      </c>
      <c r="F292" s="8">
        <v>43647</v>
      </c>
      <c r="G292" s="8">
        <v>44012</v>
      </c>
      <c r="H292" s="140">
        <f>_xlfn.DAYS(G292,F292)/'Standards &amp; Assumptions'!$C$9</f>
        <v>52.142857142857146</v>
      </c>
      <c r="I292" s="19">
        <f t="shared" si="12"/>
        <v>28579.940477332697</v>
      </c>
      <c r="J292" s="139">
        <v>1720.6200000000001</v>
      </c>
      <c r="K292" s="20">
        <v>16.61025704532825</v>
      </c>
      <c r="L292" s="9" t="s">
        <v>3</v>
      </c>
      <c r="M292" s="6" t="s">
        <v>7</v>
      </c>
      <c r="N292" s="9" t="s">
        <v>8</v>
      </c>
      <c r="O292" s="6" t="s">
        <v>12</v>
      </c>
      <c r="P292" s="6" t="s">
        <v>80</v>
      </c>
      <c r="Q292" s="6" t="s">
        <v>34</v>
      </c>
      <c r="R292" s="18" t="s">
        <v>79</v>
      </c>
      <c r="S292" s="18" t="s">
        <v>58</v>
      </c>
      <c r="T292" s="6" t="s">
        <v>13</v>
      </c>
      <c r="U292" s="27">
        <f t="shared" si="13"/>
        <v>28579.940477332697</v>
      </c>
      <c r="V292" s="26" t="str">
        <f t="shared" si="14"/>
        <v>Cook County, IL</v>
      </c>
    </row>
    <row r="293" spans="2:22" ht="15" thickBot="1" x14ac:dyDescent="0.35">
      <c r="B293" s="18">
        <v>281</v>
      </c>
      <c r="C293" s="10" t="s">
        <v>10</v>
      </c>
      <c r="D293" s="6" t="s">
        <v>11</v>
      </c>
      <c r="E293" s="8">
        <v>43983</v>
      </c>
      <c r="F293" s="8">
        <v>43647</v>
      </c>
      <c r="G293" s="8">
        <v>44012</v>
      </c>
      <c r="H293" s="140">
        <f>_xlfn.DAYS(G293,F293)/'Standards &amp; Assumptions'!$C$9</f>
        <v>52.142857142857146</v>
      </c>
      <c r="I293" s="19">
        <f t="shared" si="12"/>
        <v>27714.024597389922</v>
      </c>
      <c r="J293" s="139">
        <v>1668.48</v>
      </c>
      <c r="K293" s="20">
        <v>16.610342705570293</v>
      </c>
      <c r="L293" s="9" t="s">
        <v>3</v>
      </c>
      <c r="M293" s="6" t="s">
        <v>7</v>
      </c>
      <c r="N293" s="9" t="s">
        <v>8</v>
      </c>
      <c r="O293" s="6" t="s">
        <v>12</v>
      </c>
      <c r="P293" s="6" t="s">
        <v>80</v>
      </c>
      <c r="Q293" s="6" t="s">
        <v>34</v>
      </c>
      <c r="R293" s="18" t="s">
        <v>79</v>
      </c>
      <c r="S293" s="18" t="s">
        <v>58</v>
      </c>
      <c r="T293" s="6" t="s">
        <v>13</v>
      </c>
      <c r="U293" s="27">
        <f t="shared" si="13"/>
        <v>27714.024597389922</v>
      </c>
      <c r="V293" s="26" t="str">
        <f t="shared" si="14"/>
        <v>Cook County, IL</v>
      </c>
    </row>
    <row r="294" spans="2:22" ht="15" thickBot="1" x14ac:dyDescent="0.35">
      <c r="B294" s="18">
        <v>282</v>
      </c>
      <c r="C294" s="10" t="s">
        <v>10</v>
      </c>
      <c r="D294" s="6" t="s">
        <v>11</v>
      </c>
      <c r="E294" s="8">
        <v>43983</v>
      </c>
      <c r="F294" s="8">
        <v>43647</v>
      </c>
      <c r="G294" s="8">
        <v>44012</v>
      </c>
      <c r="H294" s="140">
        <f>_xlfn.DAYS(G294,F294)/'Standards &amp; Assumptions'!$C$9</f>
        <v>52.142857142857146</v>
      </c>
      <c r="I294" s="19">
        <f t="shared" si="12"/>
        <v>26849.679263415084</v>
      </c>
      <c r="J294" s="139">
        <v>1616.34</v>
      </c>
      <c r="K294" s="20">
        <v>16.611405560349361</v>
      </c>
      <c r="L294" s="9" t="s">
        <v>3</v>
      </c>
      <c r="M294" s="6" t="s">
        <v>7</v>
      </c>
      <c r="N294" s="9" t="s">
        <v>8</v>
      </c>
      <c r="O294" s="6" t="s">
        <v>12</v>
      </c>
      <c r="P294" s="6" t="s">
        <v>80</v>
      </c>
      <c r="Q294" s="6" t="s">
        <v>34</v>
      </c>
      <c r="R294" s="18" t="s">
        <v>79</v>
      </c>
      <c r="S294" s="18" t="s">
        <v>58</v>
      </c>
      <c r="T294" s="6" t="s">
        <v>13</v>
      </c>
      <c r="U294" s="27">
        <f t="shared" si="13"/>
        <v>26849.679263415084</v>
      </c>
      <c r="V294" s="26" t="str">
        <f t="shared" si="14"/>
        <v>Cook County, IL</v>
      </c>
    </row>
    <row r="295" spans="2:22" ht="15" thickBot="1" x14ac:dyDescent="0.35">
      <c r="B295" s="18">
        <v>283</v>
      </c>
      <c r="C295" s="5" t="s">
        <v>10</v>
      </c>
      <c r="D295" s="6" t="s">
        <v>11</v>
      </c>
      <c r="E295" s="8">
        <v>44029</v>
      </c>
      <c r="F295" s="8">
        <v>43647</v>
      </c>
      <c r="G295" s="8">
        <v>44012</v>
      </c>
      <c r="H295" s="140">
        <f>_xlfn.DAYS(G295,F295)/'Standards &amp; Assumptions'!$C$9</f>
        <v>52.142857142857146</v>
      </c>
      <c r="I295" s="19">
        <f t="shared" si="12"/>
        <v>34662.669666461537</v>
      </c>
      <c r="J295" s="139">
        <v>2085.6</v>
      </c>
      <c r="K295" s="20">
        <v>16.619998881118882</v>
      </c>
      <c r="L295" s="9" t="s">
        <v>3</v>
      </c>
      <c r="M295" s="9" t="s">
        <v>7</v>
      </c>
      <c r="N295" s="9" t="s">
        <v>8</v>
      </c>
      <c r="O295" s="6" t="s">
        <v>12</v>
      </c>
      <c r="P295" s="6" t="s">
        <v>80</v>
      </c>
      <c r="Q295" s="6" t="s">
        <v>34</v>
      </c>
      <c r="R295" s="18" t="s">
        <v>79</v>
      </c>
      <c r="S295" s="18" t="s">
        <v>58</v>
      </c>
      <c r="T295" s="6" t="s">
        <v>13</v>
      </c>
      <c r="U295" s="27">
        <f t="shared" si="13"/>
        <v>34662.669666461537</v>
      </c>
      <c r="V295" s="26" t="str">
        <f t="shared" si="14"/>
        <v>Cook County, IL</v>
      </c>
    </row>
    <row r="296" spans="2:22" ht="15" thickBot="1" x14ac:dyDescent="0.35">
      <c r="B296" s="18">
        <v>284</v>
      </c>
      <c r="C296" s="5" t="s">
        <v>10</v>
      </c>
      <c r="D296" s="6" t="s">
        <v>11</v>
      </c>
      <c r="E296" s="8">
        <v>44031</v>
      </c>
      <c r="F296" s="8">
        <v>43647</v>
      </c>
      <c r="G296" s="8">
        <v>44012</v>
      </c>
      <c r="H296" s="140">
        <f>_xlfn.DAYS(G296,F296)/'Standards &amp; Assumptions'!$C$9</f>
        <v>52.142857142857146</v>
      </c>
      <c r="I296" s="19">
        <f t="shared" si="12"/>
        <v>34723.22655746463</v>
      </c>
      <c r="J296" s="139">
        <v>2085.6</v>
      </c>
      <c r="K296" s="20">
        <v>16.649034597940464</v>
      </c>
      <c r="L296" s="9" t="s">
        <v>3</v>
      </c>
      <c r="M296" s="9" t="s">
        <v>7</v>
      </c>
      <c r="N296" s="9" t="s">
        <v>8</v>
      </c>
      <c r="O296" s="6" t="s">
        <v>12</v>
      </c>
      <c r="P296" s="6" t="s">
        <v>80</v>
      </c>
      <c r="Q296" s="6" t="s">
        <v>34</v>
      </c>
      <c r="R296" s="18" t="s">
        <v>79</v>
      </c>
      <c r="S296" s="18" t="s">
        <v>58</v>
      </c>
      <c r="T296" s="6" t="s">
        <v>13</v>
      </c>
      <c r="U296" s="27">
        <f t="shared" si="13"/>
        <v>34723.22655746463</v>
      </c>
      <c r="V296" s="26" t="str">
        <f t="shared" si="14"/>
        <v>Cook County, IL</v>
      </c>
    </row>
    <row r="297" spans="2:22" ht="15" thickBot="1" x14ac:dyDescent="0.35">
      <c r="B297" s="18">
        <v>285</v>
      </c>
      <c r="C297" s="5" t="s">
        <v>10</v>
      </c>
      <c r="D297" s="6" t="s">
        <v>11</v>
      </c>
      <c r="E297" s="8">
        <v>44032</v>
      </c>
      <c r="F297" s="8">
        <v>43647</v>
      </c>
      <c r="G297" s="8">
        <v>44012</v>
      </c>
      <c r="H297" s="140">
        <f>_xlfn.DAYS(G297,F297)/'Standards &amp; Assumptions'!$C$9</f>
        <v>52.142857142857146</v>
      </c>
      <c r="I297" s="19">
        <f t="shared" si="12"/>
        <v>34761.601626498166</v>
      </c>
      <c r="J297" s="139">
        <v>2085.6</v>
      </c>
      <c r="K297" s="20">
        <v>16.667434611861417</v>
      </c>
      <c r="L297" s="9" t="s">
        <v>3</v>
      </c>
      <c r="M297" s="9" t="s">
        <v>7</v>
      </c>
      <c r="N297" s="9" t="s">
        <v>8</v>
      </c>
      <c r="O297" s="6" t="s">
        <v>12</v>
      </c>
      <c r="P297" s="6" t="s">
        <v>80</v>
      </c>
      <c r="Q297" s="6" t="s">
        <v>34</v>
      </c>
      <c r="R297" s="18" t="s">
        <v>79</v>
      </c>
      <c r="S297" s="18" t="s">
        <v>58</v>
      </c>
      <c r="T297" s="6" t="s">
        <v>13</v>
      </c>
      <c r="U297" s="27">
        <f t="shared" si="13"/>
        <v>34761.601626498166</v>
      </c>
      <c r="V297" s="26" t="str">
        <f t="shared" si="14"/>
        <v>Cook County, IL</v>
      </c>
    </row>
    <row r="298" spans="2:22" ht="15" thickBot="1" x14ac:dyDescent="0.35">
      <c r="B298" s="18">
        <v>286</v>
      </c>
      <c r="C298" s="5" t="s">
        <v>10</v>
      </c>
      <c r="D298" s="6" t="s">
        <v>11</v>
      </c>
      <c r="E298" s="8">
        <v>44023</v>
      </c>
      <c r="F298" s="8">
        <v>43647</v>
      </c>
      <c r="G298" s="8">
        <v>44012</v>
      </c>
      <c r="H298" s="140">
        <f>_xlfn.DAYS(G298,F298)/'Standards &amp; Assumptions'!$C$9</f>
        <v>52.142857142857146</v>
      </c>
      <c r="I298" s="19">
        <f t="shared" si="12"/>
        <v>33034.323029373358</v>
      </c>
      <c r="J298" s="139">
        <v>1981.32</v>
      </c>
      <c r="K298" s="20">
        <v>16.672886272471565</v>
      </c>
      <c r="L298" s="9" t="s">
        <v>3</v>
      </c>
      <c r="M298" s="9" t="s">
        <v>7</v>
      </c>
      <c r="N298" s="9" t="s">
        <v>8</v>
      </c>
      <c r="O298" s="6" t="s">
        <v>12</v>
      </c>
      <c r="P298" s="6" t="s">
        <v>80</v>
      </c>
      <c r="Q298" s="6" t="s">
        <v>34</v>
      </c>
      <c r="R298" s="18" t="s">
        <v>79</v>
      </c>
      <c r="S298" s="18" t="s">
        <v>58</v>
      </c>
      <c r="T298" s="6" t="s">
        <v>13</v>
      </c>
      <c r="U298" s="27">
        <f t="shared" si="13"/>
        <v>33034.323029373358</v>
      </c>
      <c r="V298" s="26" t="str">
        <f t="shared" si="14"/>
        <v>Cook County, IL</v>
      </c>
    </row>
    <row r="299" spans="2:22" ht="15" thickBot="1" x14ac:dyDescent="0.35">
      <c r="B299" s="18">
        <v>287</v>
      </c>
      <c r="C299" s="5" t="s">
        <v>10</v>
      </c>
      <c r="D299" s="6" t="s">
        <v>11</v>
      </c>
      <c r="E299" s="8">
        <v>44014</v>
      </c>
      <c r="F299" s="8">
        <v>43647</v>
      </c>
      <c r="G299" s="8">
        <v>44012</v>
      </c>
      <c r="H299" s="140">
        <f>_xlfn.DAYS(G299,F299)/'Standards &amp; Assumptions'!$C$9</f>
        <v>52.142857142857146</v>
      </c>
      <c r="I299" s="19">
        <f t="shared" si="12"/>
        <v>31307.544053429869</v>
      </c>
      <c r="J299" s="139">
        <v>1877.04</v>
      </c>
      <c r="K299" s="20">
        <v>16.67920984818111</v>
      </c>
      <c r="L299" s="9" t="s">
        <v>3</v>
      </c>
      <c r="M299" s="9" t="s">
        <v>7</v>
      </c>
      <c r="N299" s="9" t="s">
        <v>8</v>
      </c>
      <c r="O299" s="6" t="s">
        <v>12</v>
      </c>
      <c r="P299" s="6" t="s">
        <v>80</v>
      </c>
      <c r="Q299" s="6" t="s">
        <v>34</v>
      </c>
      <c r="R299" s="18" t="s">
        <v>79</v>
      </c>
      <c r="S299" s="18" t="s">
        <v>58</v>
      </c>
      <c r="T299" s="6" t="s">
        <v>13</v>
      </c>
      <c r="U299" s="27">
        <f t="shared" si="13"/>
        <v>31307.544053429869</v>
      </c>
      <c r="V299" s="26" t="str">
        <f t="shared" si="14"/>
        <v>Cook County, IL</v>
      </c>
    </row>
    <row r="300" spans="2:22" ht="15" thickBot="1" x14ac:dyDescent="0.35">
      <c r="B300" s="18">
        <v>288</v>
      </c>
      <c r="C300" s="5" t="s">
        <v>10</v>
      </c>
      <c r="D300" s="6" t="s">
        <v>11</v>
      </c>
      <c r="E300" s="8">
        <v>44019</v>
      </c>
      <c r="F300" s="8">
        <v>43647</v>
      </c>
      <c r="G300" s="8">
        <v>44012</v>
      </c>
      <c r="H300" s="140">
        <f>_xlfn.DAYS(G300,F300)/'Standards &amp; Assumptions'!$C$9</f>
        <v>52.142857142857146</v>
      </c>
      <c r="I300" s="19">
        <f t="shared" si="12"/>
        <v>31310.547519478554</v>
      </c>
      <c r="J300" s="139">
        <v>1877.04</v>
      </c>
      <c r="K300" s="20">
        <v>16.680809955823293</v>
      </c>
      <c r="L300" s="9" t="s">
        <v>3</v>
      </c>
      <c r="M300" s="9" t="s">
        <v>7</v>
      </c>
      <c r="N300" s="9" t="s">
        <v>8</v>
      </c>
      <c r="O300" s="6" t="s">
        <v>12</v>
      </c>
      <c r="P300" s="6" t="s">
        <v>80</v>
      </c>
      <c r="Q300" s="6" t="s">
        <v>34</v>
      </c>
      <c r="R300" s="18" t="s">
        <v>79</v>
      </c>
      <c r="S300" s="18" t="s">
        <v>58</v>
      </c>
      <c r="T300" s="6" t="s">
        <v>13</v>
      </c>
      <c r="U300" s="27">
        <f t="shared" si="13"/>
        <v>31310.547519478554</v>
      </c>
      <c r="V300" s="26" t="str">
        <f t="shared" si="14"/>
        <v>Cook County, IL</v>
      </c>
    </row>
    <row r="301" spans="2:22" ht="15" thickBot="1" x14ac:dyDescent="0.35">
      <c r="B301" s="18">
        <v>289</v>
      </c>
      <c r="C301" s="5" t="s">
        <v>10</v>
      </c>
      <c r="D301" s="6" t="s">
        <v>11</v>
      </c>
      <c r="E301" s="8">
        <v>44017</v>
      </c>
      <c r="F301" s="8">
        <v>43647</v>
      </c>
      <c r="G301" s="8">
        <v>44012</v>
      </c>
      <c r="H301" s="140">
        <f>_xlfn.DAYS(G301,F301)/'Standards &amp; Assumptions'!$C$9</f>
        <v>52.142857142857146</v>
      </c>
      <c r="I301" s="19">
        <f t="shared" si="12"/>
        <v>30449.513581226289</v>
      </c>
      <c r="J301" s="139">
        <v>1824.9</v>
      </c>
      <c r="K301" s="20">
        <v>16.68557925432971</v>
      </c>
      <c r="L301" s="9" t="s">
        <v>3</v>
      </c>
      <c r="M301" s="9" t="s">
        <v>7</v>
      </c>
      <c r="N301" s="9" t="s">
        <v>8</v>
      </c>
      <c r="O301" s="6" t="s">
        <v>12</v>
      </c>
      <c r="P301" s="6" t="s">
        <v>80</v>
      </c>
      <c r="Q301" s="6" t="s">
        <v>34</v>
      </c>
      <c r="R301" s="18" t="s">
        <v>79</v>
      </c>
      <c r="S301" s="18" t="s">
        <v>58</v>
      </c>
      <c r="T301" s="6" t="s">
        <v>13</v>
      </c>
      <c r="U301" s="27">
        <f t="shared" si="13"/>
        <v>30449.513581226289</v>
      </c>
      <c r="V301" s="26" t="str">
        <f t="shared" si="14"/>
        <v>Cook County, IL</v>
      </c>
    </row>
    <row r="302" spans="2:22" ht="15" thickBot="1" x14ac:dyDescent="0.35">
      <c r="B302" s="18">
        <v>290</v>
      </c>
      <c r="C302" s="5" t="s">
        <v>10</v>
      </c>
      <c r="D302" s="6" t="s">
        <v>11</v>
      </c>
      <c r="E302" s="8">
        <v>44019</v>
      </c>
      <c r="F302" s="8">
        <v>43647</v>
      </c>
      <c r="G302" s="8">
        <v>44012</v>
      </c>
      <c r="H302" s="140">
        <f>_xlfn.DAYS(G302,F302)/'Standards &amp; Assumptions'!$C$9</f>
        <v>52.142857142857146</v>
      </c>
      <c r="I302" s="19">
        <f t="shared" si="12"/>
        <v>30450.621628728702</v>
      </c>
      <c r="J302" s="139">
        <v>1824.9</v>
      </c>
      <c r="K302" s="20">
        <v>16.68618643691638</v>
      </c>
      <c r="L302" s="9" t="s">
        <v>3</v>
      </c>
      <c r="M302" s="9" t="s">
        <v>7</v>
      </c>
      <c r="N302" s="9" t="s">
        <v>8</v>
      </c>
      <c r="O302" s="6" t="s">
        <v>12</v>
      </c>
      <c r="P302" s="6" t="s">
        <v>80</v>
      </c>
      <c r="Q302" s="6" t="s">
        <v>34</v>
      </c>
      <c r="R302" s="18" t="s">
        <v>79</v>
      </c>
      <c r="S302" s="18" t="s">
        <v>58</v>
      </c>
      <c r="T302" s="6" t="s">
        <v>13</v>
      </c>
      <c r="U302" s="27">
        <f t="shared" si="13"/>
        <v>30450.621628728702</v>
      </c>
      <c r="V302" s="26" t="str">
        <f t="shared" si="14"/>
        <v>Cook County, IL</v>
      </c>
    </row>
    <row r="303" spans="2:22" ht="15" thickBot="1" x14ac:dyDescent="0.35">
      <c r="B303" s="18">
        <v>291</v>
      </c>
      <c r="C303" s="5" t="s">
        <v>10</v>
      </c>
      <c r="D303" s="6" t="s">
        <v>11</v>
      </c>
      <c r="E303" s="8">
        <v>44022</v>
      </c>
      <c r="F303" s="8">
        <v>43647</v>
      </c>
      <c r="G303" s="8">
        <v>44012</v>
      </c>
      <c r="H303" s="140">
        <f>_xlfn.DAYS(G303,F303)/'Standards &amp; Assumptions'!$C$9</f>
        <v>52.142857142857146</v>
      </c>
      <c r="I303" s="19">
        <f t="shared" si="12"/>
        <v>30450.646677787281</v>
      </c>
      <c r="J303" s="139">
        <v>1824.9</v>
      </c>
      <c r="K303" s="20">
        <v>16.686200163180054</v>
      </c>
      <c r="L303" s="9" t="s">
        <v>3</v>
      </c>
      <c r="M303" s="9" t="s">
        <v>7</v>
      </c>
      <c r="N303" s="9" t="s">
        <v>8</v>
      </c>
      <c r="O303" s="6" t="s">
        <v>12</v>
      </c>
      <c r="P303" s="6" t="s">
        <v>80</v>
      </c>
      <c r="Q303" s="6" t="s">
        <v>34</v>
      </c>
      <c r="R303" s="18" t="s">
        <v>79</v>
      </c>
      <c r="S303" s="18" t="s">
        <v>58</v>
      </c>
      <c r="T303" s="6" t="s">
        <v>13</v>
      </c>
      <c r="U303" s="27">
        <f t="shared" si="13"/>
        <v>30450.646677787281</v>
      </c>
      <c r="V303" s="26" t="str">
        <f t="shared" si="14"/>
        <v>Cook County, IL</v>
      </c>
    </row>
    <row r="304" spans="2:22" ht="15" thickBot="1" x14ac:dyDescent="0.35">
      <c r="B304" s="18">
        <v>292</v>
      </c>
      <c r="C304" s="5" t="s">
        <v>10</v>
      </c>
      <c r="D304" s="6" t="s">
        <v>11</v>
      </c>
      <c r="E304" s="8">
        <v>44016</v>
      </c>
      <c r="F304" s="8">
        <v>43647</v>
      </c>
      <c r="G304" s="8">
        <v>44012</v>
      </c>
      <c r="H304" s="140">
        <f>_xlfn.DAYS(G304,F304)/'Standards &amp; Assumptions'!$C$9</f>
        <v>52.142857142857146</v>
      </c>
      <c r="I304" s="19">
        <f t="shared" si="12"/>
        <v>29583.180315141359</v>
      </c>
      <c r="J304" s="139">
        <v>1772.76</v>
      </c>
      <c r="K304" s="20">
        <v>16.687639790575915</v>
      </c>
      <c r="L304" s="9" t="s">
        <v>3</v>
      </c>
      <c r="M304" s="9" t="s">
        <v>7</v>
      </c>
      <c r="N304" s="9" t="s">
        <v>8</v>
      </c>
      <c r="O304" s="6" t="s">
        <v>12</v>
      </c>
      <c r="P304" s="6" t="s">
        <v>80</v>
      </c>
      <c r="Q304" s="6" t="s">
        <v>34</v>
      </c>
      <c r="R304" s="18" t="s">
        <v>79</v>
      </c>
      <c r="S304" s="18" t="s">
        <v>58</v>
      </c>
      <c r="T304" s="6" t="s">
        <v>13</v>
      </c>
      <c r="U304" s="27">
        <f t="shared" si="13"/>
        <v>29583.180315141359</v>
      </c>
      <c r="V304" s="26" t="str">
        <f t="shared" si="14"/>
        <v>Cook County, IL</v>
      </c>
    </row>
    <row r="305" spans="2:22" ht="15" thickBot="1" x14ac:dyDescent="0.35">
      <c r="B305" s="18">
        <v>293</v>
      </c>
      <c r="C305" s="5" t="s">
        <v>10</v>
      </c>
      <c r="D305" s="6" t="s">
        <v>11</v>
      </c>
      <c r="E305" s="8">
        <v>44021</v>
      </c>
      <c r="F305" s="8">
        <v>43647</v>
      </c>
      <c r="G305" s="8">
        <v>44012</v>
      </c>
      <c r="H305" s="140">
        <f>_xlfn.DAYS(G305,F305)/'Standards &amp; Assumptions'!$C$9</f>
        <v>52.142857142857146</v>
      </c>
      <c r="I305" s="19">
        <f t="shared" si="12"/>
        <v>29589.019931015748</v>
      </c>
      <c r="J305" s="139">
        <v>1772.76</v>
      </c>
      <c r="K305" s="20">
        <v>16.69093387205022</v>
      </c>
      <c r="L305" s="9" t="s">
        <v>3</v>
      </c>
      <c r="M305" s="9" t="s">
        <v>7</v>
      </c>
      <c r="N305" s="9" t="s">
        <v>8</v>
      </c>
      <c r="O305" s="6" t="s">
        <v>12</v>
      </c>
      <c r="P305" s="6" t="s">
        <v>80</v>
      </c>
      <c r="Q305" s="6" t="s">
        <v>34</v>
      </c>
      <c r="R305" s="18" t="s">
        <v>79</v>
      </c>
      <c r="S305" s="18" t="s">
        <v>58</v>
      </c>
      <c r="T305" s="6" t="s">
        <v>13</v>
      </c>
      <c r="U305" s="27">
        <f t="shared" si="13"/>
        <v>29589.019931015748</v>
      </c>
      <c r="V305" s="26" t="str">
        <f t="shared" si="14"/>
        <v>Cook County, IL</v>
      </c>
    </row>
    <row r="306" spans="2:22" ht="15" thickBot="1" x14ac:dyDescent="0.35">
      <c r="B306" s="18">
        <v>294</v>
      </c>
      <c r="C306" s="5" t="s">
        <v>10</v>
      </c>
      <c r="D306" s="6" t="s">
        <v>11</v>
      </c>
      <c r="E306" s="8">
        <v>44030</v>
      </c>
      <c r="F306" s="8">
        <v>43647</v>
      </c>
      <c r="G306" s="8">
        <v>44012</v>
      </c>
      <c r="H306" s="140">
        <f>_xlfn.DAYS(G306,F306)/'Standards &amp; Assumptions'!$C$9</f>
        <v>52.142857142857146</v>
      </c>
      <c r="I306" s="19">
        <f t="shared" si="12"/>
        <v>28724.602245475195</v>
      </c>
      <c r="J306" s="139">
        <v>1720.6200000000001</v>
      </c>
      <c r="K306" s="20">
        <v>16.694332418241792</v>
      </c>
      <c r="L306" s="9" t="s">
        <v>3</v>
      </c>
      <c r="M306" s="9" t="s">
        <v>7</v>
      </c>
      <c r="N306" s="9" t="s">
        <v>8</v>
      </c>
      <c r="O306" s="6" t="s">
        <v>12</v>
      </c>
      <c r="P306" s="6" t="s">
        <v>80</v>
      </c>
      <c r="Q306" s="6" t="s">
        <v>34</v>
      </c>
      <c r="R306" s="18" t="s">
        <v>79</v>
      </c>
      <c r="S306" s="18" t="s">
        <v>58</v>
      </c>
      <c r="T306" s="6" t="s">
        <v>13</v>
      </c>
      <c r="U306" s="27">
        <f t="shared" si="13"/>
        <v>28724.602245475195</v>
      </c>
      <c r="V306" s="26" t="str">
        <f t="shared" si="14"/>
        <v>Cook County, IL</v>
      </c>
    </row>
    <row r="307" spans="2:22" ht="15" thickBot="1" x14ac:dyDescent="0.35">
      <c r="B307" s="18">
        <v>295</v>
      </c>
      <c r="C307" s="5" t="s">
        <v>10</v>
      </c>
      <c r="D307" s="6" t="s">
        <v>11</v>
      </c>
      <c r="E307" s="8">
        <v>44020</v>
      </c>
      <c r="F307" s="8">
        <v>43647</v>
      </c>
      <c r="G307" s="8">
        <v>44012</v>
      </c>
      <c r="H307" s="140">
        <f>_xlfn.DAYS(G307,F307)/'Standards &amp; Assumptions'!$C$9</f>
        <v>52.142857142857146</v>
      </c>
      <c r="I307" s="19">
        <f t="shared" si="12"/>
        <v>27874.127703607915</v>
      </c>
      <c r="J307" s="139">
        <v>1668.48</v>
      </c>
      <c r="K307" s="20">
        <v>16.70630016758242</v>
      </c>
      <c r="L307" s="9" t="s">
        <v>3</v>
      </c>
      <c r="M307" s="9" t="s">
        <v>7</v>
      </c>
      <c r="N307" s="9" t="s">
        <v>8</v>
      </c>
      <c r="O307" s="6" t="s">
        <v>12</v>
      </c>
      <c r="P307" s="6" t="s">
        <v>80</v>
      </c>
      <c r="Q307" s="6" t="s">
        <v>34</v>
      </c>
      <c r="R307" s="18" t="s">
        <v>79</v>
      </c>
      <c r="S307" s="18" t="s">
        <v>58</v>
      </c>
      <c r="T307" s="6" t="s">
        <v>13</v>
      </c>
      <c r="U307" s="27">
        <f t="shared" si="13"/>
        <v>27874.127703607915</v>
      </c>
      <c r="V307" s="26" t="str">
        <f t="shared" si="14"/>
        <v>Cook County, IL</v>
      </c>
    </row>
    <row r="308" spans="2:22" ht="15" thickBot="1" x14ac:dyDescent="0.35">
      <c r="B308" s="18">
        <v>296</v>
      </c>
      <c r="C308" s="5" t="s">
        <v>10</v>
      </c>
      <c r="D308" s="6" t="s">
        <v>11</v>
      </c>
      <c r="E308" s="8">
        <v>44033</v>
      </c>
      <c r="F308" s="8">
        <v>43647</v>
      </c>
      <c r="G308" s="8">
        <v>44012</v>
      </c>
      <c r="H308" s="140">
        <f>_xlfn.DAYS(G308,F308)/'Standards &amp; Assumptions'!$C$9</f>
        <v>52.142857142857146</v>
      </c>
      <c r="I308" s="19">
        <f t="shared" si="12"/>
        <v>27894.950433178397</v>
      </c>
      <c r="J308" s="139">
        <v>1668.48</v>
      </c>
      <c r="K308" s="20">
        <v>16.718780227020041</v>
      </c>
      <c r="L308" s="9" t="s">
        <v>3</v>
      </c>
      <c r="M308" s="9" t="s">
        <v>7</v>
      </c>
      <c r="N308" s="9" t="s">
        <v>8</v>
      </c>
      <c r="O308" s="6" t="s">
        <v>12</v>
      </c>
      <c r="P308" s="6" t="s">
        <v>80</v>
      </c>
      <c r="Q308" s="6" t="s">
        <v>34</v>
      </c>
      <c r="R308" s="18" t="s">
        <v>79</v>
      </c>
      <c r="S308" s="18" t="s">
        <v>58</v>
      </c>
      <c r="T308" s="6" t="s">
        <v>13</v>
      </c>
      <c r="U308" s="27">
        <f t="shared" si="13"/>
        <v>27894.950433178397</v>
      </c>
      <c r="V308" s="26" t="str">
        <f t="shared" si="14"/>
        <v>Cook County, IL</v>
      </c>
    </row>
    <row r="309" spans="2:22" ht="15" thickBot="1" x14ac:dyDescent="0.35">
      <c r="B309" s="18">
        <v>297</v>
      </c>
      <c r="C309" s="5" t="s">
        <v>9</v>
      </c>
      <c r="D309" s="6" t="s">
        <v>11</v>
      </c>
      <c r="E309" s="7">
        <v>43831</v>
      </c>
      <c r="F309" s="8">
        <v>43647</v>
      </c>
      <c r="G309" s="8">
        <v>44012</v>
      </c>
      <c r="H309" s="140">
        <f>_xlfn.DAYS(G309,F309)/'Standards &amp; Assumptions'!$C$9</f>
        <v>52.142857142857146</v>
      </c>
      <c r="I309" s="19">
        <f t="shared" si="12"/>
        <v>34882.203000437279</v>
      </c>
      <c r="J309" s="139">
        <v>2085.6</v>
      </c>
      <c r="K309" s="20">
        <v>16.725260356941543</v>
      </c>
      <c r="L309" s="9" t="s">
        <v>3</v>
      </c>
      <c r="M309" s="6" t="s">
        <v>7</v>
      </c>
      <c r="N309" s="9" t="s">
        <v>8</v>
      </c>
      <c r="O309" s="6" t="s">
        <v>12</v>
      </c>
      <c r="P309" s="6" t="s">
        <v>80</v>
      </c>
      <c r="Q309" s="6" t="s">
        <v>34</v>
      </c>
      <c r="R309" s="18" t="s">
        <v>79</v>
      </c>
      <c r="S309" s="18" t="s">
        <v>58</v>
      </c>
      <c r="T309" s="6" t="s">
        <v>13</v>
      </c>
      <c r="U309" s="27">
        <f t="shared" si="13"/>
        <v>34882.203000437279</v>
      </c>
      <c r="V309" s="26" t="str">
        <f t="shared" si="14"/>
        <v>Cook County, IL</v>
      </c>
    </row>
    <row r="310" spans="2:22" ht="15" thickBot="1" x14ac:dyDescent="0.35">
      <c r="B310" s="18">
        <v>298</v>
      </c>
      <c r="C310" s="5" t="s">
        <v>9</v>
      </c>
      <c r="D310" s="6" t="s">
        <v>11</v>
      </c>
      <c r="E310" s="7">
        <v>41640</v>
      </c>
      <c r="F310" s="8">
        <v>43647</v>
      </c>
      <c r="G310" s="8">
        <v>44012</v>
      </c>
      <c r="H310" s="140">
        <f>_xlfn.DAYS(G310,F310)/'Standards &amp; Assumptions'!$C$9</f>
        <v>52.142857142857146</v>
      </c>
      <c r="I310" s="19">
        <f t="shared" si="12"/>
        <v>34892.943027202338</v>
      </c>
      <c r="J310" s="139">
        <v>2085.6</v>
      </c>
      <c r="K310" s="20">
        <v>16.730409967013014</v>
      </c>
      <c r="L310" s="9" t="s">
        <v>3</v>
      </c>
      <c r="M310" s="6" t="s">
        <v>7</v>
      </c>
      <c r="N310" s="9" t="s">
        <v>8</v>
      </c>
      <c r="O310" s="6" t="s">
        <v>12</v>
      </c>
      <c r="P310" s="6" t="s">
        <v>80</v>
      </c>
      <c r="Q310" s="6" t="s">
        <v>34</v>
      </c>
      <c r="R310" s="18" t="s">
        <v>79</v>
      </c>
      <c r="S310" s="18" t="s">
        <v>58</v>
      </c>
      <c r="T310" s="6" t="s">
        <v>13</v>
      </c>
      <c r="U310" s="27">
        <f t="shared" si="13"/>
        <v>34892.943027202338</v>
      </c>
      <c r="V310" s="26" t="str">
        <f t="shared" si="14"/>
        <v>Cook County, IL</v>
      </c>
    </row>
    <row r="311" spans="2:22" ht="15" thickBot="1" x14ac:dyDescent="0.35">
      <c r="B311" s="18">
        <v>299</v>
      </c>
      <c r="C311" s="5" t="s">
        <v>10</v>
      </c>
      <c r="D311" s="6" t="s">
        <v>11</v>
      </c>
      <c r="E311" s="8">
        <v>44028</v>
      </c>
      <c r="F311" s="8">
        <v>43647</v>
      </c>
      <c r="G311" s="8">
        <v>44012</v>
      </c>
      <c r="H311" s="140">
        <f>_xlfn.DAYS(G311,F311)/'Standards &amp; Assumptions'!$C$9</f>
        <v>52.142857142857146</v>
      </c>
      <c r="I311" s="19">
        <f t="shared" si="12"/>
        <v>34897.259048601707</v>
      </c>
      <c r="J311" s="139">
        <v>2085.6</v>
      </c>
      <c r="K311" s="20">
        <v>16.732479405735379</v>
      </c>
      <c r="L311" s="9" t="s">
        <v>3</v>
      </c>
      <c r="M311" s="9" t="s">
        <v>7</v>
      </c>
      <c r="N311" s="9" t="s">
        <v>8</v>
      </c>
      <c r="O311" s="6" t="s">
        <v>12</v>
      </c>
      <c r="P311" s="6" t="s">
        <v>80</v>
      </c>
      <c r="Q311" s="6" t="s">
        <v>34</v>
      </c>
      <c r="R311" s="18" t="s">
        <v>79</v>
      </c>
      <c r="S311" s="18" t="s">
        <v>58</v>
      </c>
      <c r="T311" s="6" t="s">
        <v>13</v>
      </c>
      <c r="U311" s="27">
        <f t="shared" si="13"/>
        <v>34897.259048601707</v>
      </c>
      <c r="V311" s="26" t="str">
        <f t="shared" si="14"/>
        <v>Cook County, IL</v>
      </c>
    </row>
    <row r="312" spans="2:22" ht="15" thickBot="1" x14ac:dyDescent="0.35">
      <c r="B312" s="18">
        <v>300</v>
      </c>
      <c r="C312" s="5" t="s">
        <v>10</v>
      </c>
      <c r="D312" s="6" t="s">
        <v>11</v>
      </c>
      <c r="E312" s="8">
        <v>44034</v>
      </c>
      <c r="F312" s="8">
        <v>43647</v>
      </c>
      <c r="G312" s="8">
        <v>44012</v>
      </c>
      <c r="H312" s="140">
        <f>_xlfn.DAYS(G312,F312)/'Standards &amp; Assumptions'!$C$9</f>
        <v>52.142857142857146</v>
      </c>
      <c r="I312" s="19">
        <f t="shared" si="12"/>
        <v>34942.342486729183</v>
      </c>
      <c r="J312" s="139">
        <v>2085.6</v>
      </c>
      <c r="K312" s="20">
        <v>16.75409593725028</v>
      </c>
      <c r="L312" s="9" t="s">
        <v>3</v>
      </c>
      <c r="M312" s="9" t="s">
        <v>7</v>
      </c>
      <c r="N312" s="9" t="s">
        <v>8</v>
      </c>
      <c r="O312" s="6" t="s">
        <v>12</v>
      </c>
      <c r="P312" s="6" t="s">
        <v>80</v>
      </c>
      <c r="Q312" s="6" t="s">
        <v>34</v>
      </c>
      <c r="R312" s="18" t="s">
        <v>79</v>
      </c>
      <c r="S312" s="18" t="s">
        <v>58</v>
      </c>
      <c r="T312" s="6" t="s">
        <v>13</v>
      </c>
      <c r="U312" s="27">
        <f t="shared" si="13"/>
        <v>34942.342486729183</v>
      </c>
      <c r="V312" s="26" t="str">
        <f t="shared" si="14"/>
        <v>Cook County, IL</v>
      </c>
    </row>
    <row r="313" spans="2:22" ht="15" thickBot="1" x14ac:dyDescent="0.35">
      <c r="B313" s="18">
        <v>301</v>
      </c>
      <c r="C313" s="5" t="s">
        <v>10</v>
      </c>
      <c r="D313" s="6" t="s">
        <v>11</v>
      </c>
      <c r="E313" s="8">
        <v>44018</v>
      </c>
      <c r="F313" s="8">
        <v>43647</v>
      </c>
      <c r="G313" s="8">
        <v>44012</v>
      </c>
      <c r="H313" s="140">
        <f>_xlfn.DAYS(G313,F313)/'Standards &amp; Assumptions'!$C$9</f>
        <v>52.142857142857146</v>
      </c>
      <c r="I313" s="19">
        <f t="shared" si="12"/>
        <v>34943.15283529029</v>
      </c>
      <c r="J313" s="139">
        <v>2085.6</v>
      </c>
      <c r="K313" s="20">
        <v>16.754484481823116</v>
      </c>
      <c r="L313" s="9" t="s">
        <v>3</v>
      </c>
      <c r="M313" s="9" t="s">
        <v>7</v>
      </c>
      <c r="N313" s="9" t="s">
        <v>8</v>
      </c>
      <c r="O313" s="6" t="s">
        <v>12</v>
      </c>
      <c r="P313" s="6" t="s">
        <v>80</v>
      </c>
      <c r="Q313" s="6" t="s">
        <v>34</v>
      </c>
      <c r="R313" s="18" t="s">
        <v>79</v>
      </c>
      <c r="S313" s="18" t="s">
        <v>58</v>
      </c>
      <c r="T313" s="6" t="s">
        <v>13</v>
      </c>
      <c r="U313" s="27">
        <f t="shared" si="13"/>
        <v>34943.15283529029</v>
      </c>
      <c r="V313" s="26" t="str">
        <f t="shared" si="14"/>
        <v>Cook County, IL</v>
      </c>
    </row>
    <row r="314" spans="2:22" ht="15" thickBot="1" x14ac:dyDescent="0.35">
      <c r="B314" s="18">
        <v>302</v>
      </c>
      <c r="C314" s="5" t="s">
        <v>10</v>
      </c>
      <c r="D314" s="6" t="s">
        <v>11</v>
      </c>
      <c r="E314" s="8">
        <v>44024</v>
      </c>
      <c r="F314" s="8">
        <v>43647</v>
      </c>
      <c r="G314" s="8">
        <v>44012</v>
      </c>
      <c r="H314" s="140">
        <f>_xlfn.DAYS(G314,F314)/'Standards &amp; Assumptions'!$C$9</f>
        <v>52.142857142857146</v>
      </c>
      <c r="I314" s="19">
        <f t="shared" si="12"/>
        <v>34949.468524739692</v>
      </c>
      <c r="J314" s="139">
        <v>2085.6</v>
      </c>
      <c r="K314" s="20">
        <v>16.757512718037827</v>
      </c>
      <c r="L314" s="9" t="s">
        <v>3</v>
      </c>
      <c r="M314" s="9" t="s">
        <v>7</v>
      </c>
      <c r="N314" s="9" t="s">
        <v>8</v>
      </c>
      <c r="O314" s="6" t="s">
        <v>12</v>
      </c>
      <c r="P314" s="6" t="s">
        <v>80</v>
      </c>
      <c r="Q314" s="6" t="s">
        <v>34</v>
      </c>
      <c r="R314" s="18" t="s">
        <v>79</v>
      </c>
      <c r="S314" s="18" t="s">
        <v>58</v>
      </c>
      <c r="T314" s="6" t="s">
        <v>13</v>
      </c>
      <c r="U314" s="27">
        <f t="shared" si="13"/>
        <v>34949.468524739692</v>
      </c>
      <c r="V314" s="26" t="str">
        <f t="shared" si="14"/>
        <v>Cook County, IL</v>
      </c>
    </row>
    <row r="315" spans="2:22" ht="15" thickBot="1" x14ac:dyDescent="0.35">
      <c r="B315" s="18">
        <v>303</v>
      </c>
      <c r="C315" s="5" t="s">
        <v>10</v>
      </c>
      <c r="D315" s="6" t="s">
        <v>11</v>
      </c>
      <c r="E315" s="8">
        <v>44025</v>
      </c>
      <c r="F315" s="8">
        <v>43647</v>
      </c>
      <c r="G315" s="8">
        <v>44012</v>
      </c>
      <c r="H315" s="140">
        <f>_xlfn.DAYS(G315,F315)/'Standards &amp; Assumptions'!$C$9</f>
        <v>52.142857142857146</v>
      </c>
      <c r="I315" s="19">
        <f t="shared" si="12"/>
        <v>35035.219753790101</v>
      </c>
      <c r="J315" s="139">
        <v>2085.6</v>
      </c>
      <c r="K315" s="20">
        <v>16.798628573930813</v>
      </c>
      <c r="L315" s="9" t="s">
        <v>3</v>
      </c>
      <c r="M315" s="9" t="s">
        <v>7</v>
      </c>
      <c r="N315" s="9" t="s">
        <v>8</v>
      </c>
      <c r="O315" s="6" t="s">
        <v>12</v>
      </c>
      <c r="P315" s="6" t="s">
        <v>80</v>
      </c>
      <c r="Q315" s="6" t="s">
        <v>34</v>
      </c>
      <c r="R315" s="18" t="s">
        <v>79</v>
      </c>
      <c r="S315" s="18" t="s">
        <v>58</v>
      </c>
      <c r="T315" s="6" t="s">
        <v>13</v>
      </c>
      <c r="U315" s="27">
        <f t="shared" si="13"/>
        <v>35035.219753790101</v>
      </c>
      <c r="V315" s="26" t="str">
        <f t="shared" si="14"/>
        <v>Cook County, IL</v>
      </c>
    </row>
    <row r="316" spans="2:22" ht="15" thickBot="1" x14ac:dyDescent="0.35">
      <c r="B316" s="18">
        <v>304</v>
      </c>
      <c r="C316" s="5" t="s">
        <v>10</v>
      </c>
      <c r="D316" s="6" t="s">
        <v>11</v>
      </c>
      <c r="E316" s="8">
        <v>44026</v>
      </c>
      <c r="F316" s="8">
        <v>43647</v>
      </c>
      <c r="G316" s="8">
        <v>44012</v>
      </c>
      <c r="H316" s="140">
        <f>_xlfn.DAYS(G316,F316)/'Standards &amp; Assumptions'!$C$9</f>
        <v>52.142857142857146</v>
      </c>
      <c r="I316" s="19">
        <f t="shared" si="12"/>
        <v>35051.228290577899</v>
      </c>
      <c r="J316" s="139">
        <v>2085.6</v>
      </c>
      <c r="K316" s="20">
        <v>16.806304320376821</v>
      </c>
      <c r="L316" s="9" t="s">
        <v>3</v>
      </c>
      <c r="M316" s="9" t="s">
        <v>7</v>
      </c>
      <c r="N316" s="9" t="s">
        <v>8</v>
      </c>
      <c r="O316" s="6" t="s">
        <v>12</v>
      </c>
      <c r="P316" s="6" t="s">
        <v>80</v>
      </c>
      <c r="Q316" s="6" t="s">
        <v>34</v>
      </c>
      <c r="R316" s="18" t="s">
        <v>79</v>
      </c>
      <c r="S316" s="18" t="s">
        <v>58</v>
      </c>
      <c r="T316" s="6" t="s">
        <v>13</v>
      </c>
      <c r="U316" s="27">
        <f t="shared" si="13"/>
        <v>35051.228290577899</v>
      </c>
      <c r="V316" s="26" t="str">
        <f t="shared" si="14"/>
        <v>Cook County, IL</v>
      </c>
    </row>
    <row r="317" spans="2:22" ht="15" thickBot="1" x14ac:dyDescent="0.35">
      <c r="B317" s="18">
        <v>305</v>
      </c>
      <c r="C317" s="5" t="s">
        <v>10</v>
      </c>
      <c r="D317" s="6" t="s">
        <v>11</v>
      </c>
      <c r="E317" s="8">
        <v>44027</v>
      </c>
      <c r="F317" s="8">
        <v>43647</v>
      </c>
      <c r="G317" s="8">
        <v>44012</v>
      </c>
      <c r="H317" s="140">
        <f>_xlfn.DAYS(G317,F317)/'Standards &amp; Assumptions'!$C$9</f>
        <v>52.142857142857146</v>
      </c>
      <c r="I317" s="19">
        <f t="shared" si="12"/>
        <v>26296.774608003216</v>
      </c>
      <c r="J317" s="139">
        <v>1564.2</v>
      </c>
      <c r="K317" s="20">
        <v>16.811644679710533</v>
      </c>
      <c r="L317" s="9" t="s">
        <v>3</v>
      </c>
      <c r="M317" s="9" t="s">
        <v>7</v>
      </c>
      <c r="N317" s="9" t="s">
        <v>8</v>
      </c>
      <c r="O317" s="6" t="s">
        <v>12</v>
      </c>
      <c r="P317" s="6" t="s">
        <v>80</v>
      </c>
      <c r="Q317" s="6" t="s">
        <v>34</v>
      </c>
      <c r="R317" s="18" t="s">
        <v>79</v>
      </c>
      <c r="S317" s="18" t="s">
        <v>58</v>
      </c>
      <c r="T317" s="6" t="s">
        <v>13</v>
      </c>
      <c r="U317" s="27">
        <f t="shared" si="13"/>
        <v>26296.774608003216</v>
      </c>
      <c r="V317" s="26" t="str">
        <f t="shared" si="14"/>
        <v>Cook County, IL</v>
      </c>
    </row>
    <row r="318" spans="2:22" ht="15" thickBot="1" x14ac:dyDescent="0.35">
      <c r="B318" s="18">
        <v>306</v>
      </c>
      <c r="C318" s="5" t="s">
        <v>10</v>
      </c>
      <c r="D318" s="6" t="s">
        <v>11</v>
      </c>
      <c r="E318" s="7">
        <v>42005</v>
      </c>
      <c r="F318" s="8">
        <v>43647</v>
      </c>
      <c r="G318" s="8">
        <v>44012</v>
      </c>
      <c r="H318" s="140">
        <f>_xlfn.DAYS(G318,F318)/'Standards &amp; Assumptions'!$C$9</f>
        <v>52.142857142857146</v>
      </c>
      <c r="I318" s="19">
        <f t="shared" si="12"/>
        <v>35085.118777139345</v>
      </c>
      <c r="J318" s="139">
        <v>2085.6</v>
      </c>
      <c r="K318" s="20">
        <v>16.822554074194162</v>
      </c>
      <c r="L318" s="9" t="s">
        <v>3</v>
      </c>
      <c r="M318" s="6" t="s">
        <v>7</v>
      </c>
      <c r="N318" s="9" t="s">
        <v>8</v>
      </c>
      <c r="O318" s="6" t="s">
        <v>144</v>
      </c>
      <c r="P318" s="6" t="s">
        <v>143</v>
      </c>
      <c r="Q318" s="6" t="s">
        <v>34</v>
      </c>
      <c r="R318" s="18" t="s">
        <v>79</v>
      </c>
      <c r="S318" s="18" t="s">
        <v>58</v>
      </c>
      <c r="T318" s="6" t="s">
        <v>145</v>
      </c>
      <c r="U318" s="27">
        <f t="shared" si="13"/>
        <v>35085.118777139345</v>
      </c>
      <c r="V318" s="26" t="str">
        <f t="shared" si="14"/>
        <v>Davidson County, TN</v>
      </c>
    </row>
    <row r="319" spans="2:22" ht="15" thickBot="1" x14ac:dyDescent="0.35">
      <c r="B319" s="18">
        <v>307</v>
      </c>
      <c r="C319" s="5" t="s">
        <v>10</v>
      </c>
      <c r="D319" s="6" t="s">
        <v>11</v>
      </c>
      <c r="E319" s="7">
        <v>43101</v>
      </c>
      <c r="F319" s="8">
        <v>43647</v>
      </c>
      <c r="G319" s="8">
        <v>44012</v>
      </c>
      <c r="H319" s="140">
        <f>_xlfn.DAYS(G319,F319)/'Standards &amp; Assumptions'!$C$9</f>
        <v>52.142857142857146</v>
      </c>
      <c r="I319" s="19">
        <f t="shared" si="12"/>
        <v>35118.139770844718</v>
      </c>
      <c r="J319" s="139">
        <v>2085.6</v>
      </c>
      <c r="K319" s="20">
        <v>16.838386925031031</v>
      </c>
      <c r="L319" s="9" t="s">
        <v>3</v>
      </c>
      <c r="M319" s="6" t="s">
        <v>7</v>
      </c>
      <c r="N319" s="9" t="s">
        <v>8</v>
      </c>
      <c r="O319" s="6" t="s">
        <v>144</v>
      </c>
      <c r="P319" s="6" t="s">
        <v>143</v>
      </c>
      <c r="Q319" s="6" t="s">
        <v>34</v>
      </c>
      <c r="R319" s="18" t="s">
        <v>79</v>
      </c>
      <c r="S319" s="18" t="s">
        <v>58</v>
      </c>
      <c r="T319" s="6" t="s">
        <v>145</v>
      </c>
      <c r="U319" s="27">
        <f t="shared" si="13"/>
        <v>35118.139770844718</v>
      </c>
      <c r="V319" s="26" t="str">
        <f t="shared" si="14"/>
        <v>Davidson County, TN</v>
      </c>
    </row>
    <row r="320" spans="2:22" ht="15" thickBot="1" x14ac:dyDescent="0.35">
      <c r="B320" s="18">
        <v>308</v>
      </c>
      <c r="C320" s="5" t="s">
        <v>10</v>
      </c>
      <c r="D320" s="6" t="s">
        <v>11</v>
      </c>
      <c r="E320" s="7">
        <v>42005</v>
      </c>
      <c r="F320" s="8">
        <v>43647</v>
      </c>
      <c r="G320" s="8">
        <v>44012</v>
      </c>
      <c r="H320" s="140">
        <f>_xlfn.DAYS(G320,F320)/'Standards &amp; Assumptions'!$C$9</f>
        <v>52.142857142857146</v>
      </c>
      <c r="I320" s="19">
        <f t="shared" si="12"/>
        <v>35122.161236967499</v>
      </c>
      <c r="J320" s="139">
        <v>2085.6</v>
      </c>
      <c r="K320" s="20">
        <v>16.840315130882001</v>
      </c>
      <c r="L320" s="9" t="s">
        <v>3</v>
      </c>
      <c r="M320" s="6" t="s">
        <v>7</v>
      </c>
      <c r="N320" s="9" t="s">
        <v>8</v>
      </c>
      <c r="O320" s="6" t="s">
        <v>144</v>
      </c>
      <c r="P320" s="6" t="s">
        <v>143</v>
      </c>
      <c r="Q320" s="6" t="s">
        <v>34</v>
      </c>
      <c r="R320" s="18" t="s">
        <v>79</v>
      </c>
      <c r="S320" s="18" t="s">
        <v>58</v>
      </c>
      <c r="T320" s="6" t="s">
        <v>145</v>
      </c>
      <c r="U320" s="27">
        <f t="shared" si="13"/>
        <v>35122.161236967499</v>
      </c>
      <c r="V320" s="26" t="str">
        <f t="shared" si="14"/>
        <v>Davidson County, TN</v>
      </c>
    </row>
    <row r="321" spans="2:22" ht="15" thickBot="1" x14ac:dyDescent="0.35">
      <c r="B321" s="18">
        <v>309</v>
      </c>
      <c r="C321" s="5" t="s">
        <v>10</v>
      </c>
      <c r="D321" s="6" t="s">
        <v>11</v>
      </c>
      <c r="E321" s="7">
        <v>43101</v>
      </c>
      <c r="F321" s="8">
        <v>43647</v>
      </c>
      <c r="G321" s="8">
        <v>44012</v>
      </c>
      <c r="H321" s="140">
        <f>_xlfn.DAYS(G321,F321)/'Standards &amp; Assumptions'!$C$9</f>
        <v>52.142857142857146</v>
      </c>
      <c r="I321" s="19">
        <f t="shared" si="12"/>
        <v>35122.655395701004</v>
      </c>
      <c r="J321" s="139">
        <v>2085.6</v>
      </c>
      <c r="K321" s="20">
        <v>16.840552069285099</v>
      </c>
      <c r="L321" s="9" t="s">
        <v>3</v>
      </c>
      <c r="M321" s="6" t="s">
        <v>7</v>
      </c>
      <c r="N321" s="9" t="s">
        <v>8</v>
      </c>
      <c r="O321" s="6" t="s">
        <v>144</v>
      </c>
      <c r="P321" s="6" t="s">
        <v>143</v>
      </c>
      <c r="Q321" s="6" t="s">
        <v>34</v>
      </c>
      <c r="R321" s="18" t="s">
        <v>79</v>
      </c>
      <c r="S321" s="18" t="s">
        <v>58</v>
      </c>
      <c r="T321" s="6" t="s">
        <v>145</v>
      </c>
      <c r="U321" s="27">
        <f t="shared" si="13"/>
        <v>35122.655395701004</v>
      </c>
      <c r="V321" s="26" t="str">
        <f t="shared" si="14"/>
        <v>Davidson County, TN</v>
      </c>
    </row>
    <row r="322" spans="2:22" ht="15" thickBot="1" x14ac:dyDescent="0.35">
      <c r="B322" s="18">
        <v>310</v>
      </c>
      <c r="C322" s="5" t="s">
        <v>10</v>
      </c>
      <c r="D322" s="6" t="s">
        <v>11</v>
      </c>
      <c r="E322" s="7">
        <v>42005</v>
      </c>
      <c r="F322" s="8">
        <v>43647</v>
      </c>
      <c r="G322" s="8">
        <v>44012</v>
      </c>
      <c r="H322" s="140">
        <f>_xlfn.DAYS(G322,F322)/'Standards &amp; Assumptions'!$C$9</f>
        <v>52.142857142857146</v>
      </c>
      <c r="I322" s="19">
        <f t="shared" si="12"/>
        <v>35157.116697538841</v>
      </c>
      <c r="J322" s="139">
        <v>2085.6</v>
      </c>
      <c r="K322" s="20">
        <v>16.857075516656522</v>
      </c>
      <c r="L322" s="9" t="s">
        <v>3</v>
      </c>
      <c r="M322" s="6" t="s">
        <v>7</v>
      </c>
      <c r="N322" s="9" t="s">
        <v>8</v>
      </c>
      <c r="O322" s="6" t="s">
        <v>144</v>
      </c>
      <c r="P322" s="6" t="s">
        <v>143</v>
      </c>
      <c r="Q322" s="6" t="s">
        <v>34</v>
      </c>
      <c r="R322" s="18" t="s">
        <v>79</v>
      </c>
      <c r="S322" s="18" t="s">
        <v>58</v>
      </c>
      <c r="T322" s="6" t="s">
        <v>145</v>
      </c>
      <c r="U322" s="27">
        <f t="shared" si="13"/>
        <v>35157.116697538841</v>
      </c>
      <c r="V322" s="26" t="str">
        <f t="shared" si="14"/>
        <v>Davidson County, TN</v>
      </c>
    </row>
    <row r="323" spans="2:22" ht="15" thickBot="1" x14ac:dyDescent="0.35">
      <c r="B323" s="18">
        <v>311</v>
      </c>
      <c r="C323" s="5" t="s">
        <v>10</v>
      </c>
      <c r="D323" s="6" t="s">
        <v>11</v>
      </c>
      <c r="E323" s="7">
        <v>43101</v>
      </c>
      <c r="F323" s="8">
        <v>43647</v>
      </c>
      <c r="G323" s="8">
        <v>44012</v>
      </c>
      <c r="H323" s="140">
        <f>_xlfn.DAYS(G323,F323)/'Standards &amp; Assumptions'!$C$9</f>
        <v>52.142857142857146</v>
      </c>
      <c r="I323" s="19">
        <f t="shared" si="12"/>
        <v>35194.101185671585</v>
      </c>
      <c r="J323" s="139">
        <v>2085.6</v>
      </c>
      <c r="K323" s="20">
        <v>16.874808777172799</v>
      </c>
      <c r="L323" s="9" t="s">
        <v>3</v>
      </c>
      <c r="M323" s="6" t="s">
        <v>7</v>
      </c>
      <c r="N323" s="9" t="s">
        <v>8</v>
      </c>
      <c r="O323" s="6" t="s">
        <v>144</v>
      </c>
      <c r="P323" s="6" t="s">
        <v>143</v>
      </c>
      <c r="Q323" s="6" t="s">
        <v>34</v>
      </c>
      <c r="R323" s="18" t="s">
        <v>79</v>
      </c>
      <c r="S323" s="18" t="s">
        <v>58</v>
      </c>
      <c r="T323" s="6" t="s">
        <v>145</v>
      </c>
      <c r="U323" s="27">
        <f t="shared" si="13"/>
        <v>35194.101185671585</v>
      </c>
      <c r="V323" s="26" t="str">
        <f t="shared" si="14"/>
        <v>Davidson County, TN</v>
      </c>
    </row>
    <row r="324" spans="2:22" ht="15" thickBot="1" x14ac:dyDescent="0.35">
      <c r="B324" s="18">
        <v>312</v>
      </c>
      <c r="C324" s="5" t="s">
        <v>10</v>
      </c>
      <c r="D324" s="6" t="s">
        <v>11</v>
      </c>
      <c r="E324" s="7">
        <v>42005</v>
      </c>
      <c r="F324" s="8">
        <v>43647</v>
      </c>
      <c r="G324" s="8">
        <v>44012</v>
      </c>
      <c r="H324" s="140">
        <f>_xlfn.DAYS(G324,F324)/'Standards &amp; Assumptions'!$C$9</f>
        <v>52.142857142857146</v>
      </c>
      <c r="I324" s="19">
        <f t="shared" si="12"/>
        <v>35196.646662121602</v>
      </c>
      <c r="J324" s="139">
        <v>2085.6</v>
      </c>
      <c r="K324" s="20">
        <v>16.876029277963944</v>
      </c>
      <c r="L324" s="9" t="s">
        <v>3</v>
      </c>
      <c r="M324" s="6" t="s">
        <v>7</v>
      </c>
      <c r="N324" s="9" t="s">
        <v>8</v>
      </c>
      <c r="O324" s="6" t="s">
        <v>144</v>
      </c>
      <c r="P324" s="6" t="s">
        <v>143</v>
      </c>
      <c r="Q324" s="6" t="s">
        <v>34</v>
      </c>
      <c r="R324" s="18" t="s">
        <v>79</v>
      </c>
      <c r="S324" s="18" t="s">
        <v>58</v>
      </c>
      <c r="T324" s="6" t="s">
        <v>145</v>
      </c>
      <c r="U324" s="27">
        <f t="shared" si="13"/>
        <v>35196.646662121602</v>
      </c>
      <c r="V324" s="26" t="str">
        <f t="shared" si="14"/>
        <v>Davidson County, TN</v>
      </c>
    </row>
    <row r="325" spans="2:22" ht="15" thickBot="1" x14ac:dyDescent="0.35">
      <c r="B325" s="18">
        <v>313</v>
      </c>
      <c r="C325" s="5" t="s">
        <v>10</v>
      </c>
      <c r="D325" s="6" t="s">
        <v>11</v>
      </c>
      <c r="E325" s="8">
        <v>44013</v>
      </c>
      <c r="F325" s="8">
        <v>43647</v>
      </c>
      <c r="G325" s="8">
        <v>44012</v>
      </c>
      <c r="H325" s="140">
        <f>_xlfn.DAYS(G325,F325)/'Standards &amp; Assumptions'!$C$9</f>
        <v>52.142857142857146</v>
      </c>
      <c r="I325" s="19">
        <f t="shared" si="12"/>
        <v>32557.454415567594</v>
      </c>
      <c r="J325" s="139">
        <v>1929.18</v>
      </c>
      <c r="K325" s="20">
        <v>16.876317614513727</v>
      </c>
      <c r="L325" s="9" t="s">
        <v>3</v>
      </c>
      <c r="M325" s="9" t="s">
        <v>7</v>
      </c>
      <c r="N325" s="9" t="s">
        <v>8</v>
      </c>
      <c r="O325" s="6" t="s">
        <v>144</v>
      </c>
      <c r="P325" s="6" t="s">
        <v>143</v>
      </c>
      <c r="Q325" s="6" t="s">
        <v>34</v>
      </c>
      <c r="R325" s="18" t="s">
        <v>79</v>
      </c>
      <c r="S325" s="18" t="s">
        <v>58</v>
      </c>
      <c r="T325" s="6" t="s">
        <v>145</v>
      </c>
      <c r="U325" s="27">
        <f t="shared" si="13"/>
        <v>32557.454415567594</v>
      </c>
      <c r="V325" s="26" t="str">
        <f t="shared" si="14"/>
        <v>Davidson County, TN</v>
      </c>
    </row>
    <row r="326" spans="2:22" ht="15" thickBot="1" x14ac:dyDescent="0.35">
      <c r="B326" s="18">
        <v>314</v>
      </c>
      <c r="C326" s="5" t="s">
        <v>10</v>
      </c>
      <c r="D326" s="6" t="s">
        <v>11</v>
      </c>
      <c r="E326" s="8">
        <v>44013</v>
      </c>
      <c r="F326" s="8">
        <v>43647</v>
      </c>
      <c r="G326" s="8">
        <v>44012</v>
      </c>
      <c r="H326" s="140">
        <f>_xlfn.DAYS(G326,F326)/'Standards &amp; Assumptions'!$C$9</f>
        <v>52.142857142857146</v>
      </c>
      <c r="I326" s="19">
        <f t="shared" si="12"/>
        <v>32574.294223459663</v>
      </c>
      <c r="J326" s="139">
        <v>1929.18</v>
      </c>
      <c r="K326" s="20">
        <v>16.885046612270322</v>
      </c>
      <c r="L326" s="9" t="s">
        <v>3</v>
      </c>
      <c r="M326" s="9" t="s">
        <v>7</v>
      </c>
      <c r="N326" s="9" t="s">
        <v>8</v>
      </c>
      <c r="O326" s="6" t="s">
        <v>164</v>
      </c>
      <c r="P326" s="6" t="s">
        <v>165</v>
      </c>
      <c r="Q326" s="6" t="s">
        <v>34</v>
      </c>
      <c r="R326" s="18" t="s">
        <v>79</v>
      </c>
      <c r="S326" s="18" t="s">
        <v>58</v>
      </c>
      <c r="T326" s="6" t="s">
        <v>166</v>
      </c>
      <c r="U326" s="27">
        <f t="shared" si="13"/>
        <v>32574.294223459663</v>
      </c>
      <c r="V326" s="26" t="str">
        <f t="shared" si="14"/>
        <v>Comanche County, OK</v>
      </c>
    </row>
    <row r="327" spans="2:22" ht="15" thickBot="1" x14ac:dyDescent="0.35">
      <c r="B327" s="18">
        <v>315</v>
      </c>
      <c r="C327" s="5" t="s">
        <v>10</v>
      </c>
      <c r="D327" s="6" t="s">
        <v>11</v>
      </c>
      <c r="E327" s="8">
        <v>44013</v>
      </c>
      <c r="F327" s="8">
        <v>43647</v>
      </c>
      <c r="G327" s="8">
        <v>44012</v>
      </c>
      <c r="H327" s="140">
        <f>_xlfn.DAYS(G327,F327)/'Standards &amp; Assumptions'!$C$9</f>
        <v>52.142857142857146</v>
      </c>
      <c r="I327" s="19">
        <f t="shared" si="12"/>
        <v>32588.295202164518</v>
      </c>
      <c r="J327" s="139">
        <v>1929.18</v>
      </c>
      <c r="K327" s="20">
        <v>16.892304088869114</v>
      </c>
      <c r="L327" s="9" t="s">
        <v>3</v>
      </c>
      <c r="M327" s="9" t="s">
        <v>7</v>
      </c>
      <c r="N327" s="9" t="s">
        <v>8</v>
      </c>
      <c r="O327" s="6" t="s">
        <v>164</v>
      </c>
      <c r="P327" s="6" t="s">
        <v>165</v>
      </c>
      <c r="Q327" s="6" t="s">
        <v>34</v>
      </c>
      <c r="R327" s="18" t="s">
        <v>79</v>
      </c>
      <c r="S327" s="18" t="s">
        <v>58</v>
      </c>
      <c r="T327" s="6" t="s">
        <v>166</v>
      </c>
      <c r="U327" s="27">
        <f t="shared" si="13"/>
        <v>32588.295202164518</v>
      </c>
      <c r="V327" s="26" t="str">
        <f t="shared" si="14"/>
        <v>Comanche County, OK</v>
      </c>
    </row>
    <row r="328" spans="2:22" ht="15" thickBot="1" x14ac:dyDescent="0.35">
      <c r="B328" s="18">
        <v>316</v>
      </c>
      <c r="C328" s="5" t="s">
        <v>10</v>
      </c>
      <c r="D328" s="6" t="s">
        <v>11</v>
      </c>
      <c r="E328" s="8">
        <v>44013</v>
      </c>
      <c r="F328" s="8">
        <v>43647</v>
      </c>
      <c r="G328" s="8">
        <v>44012</v>
      </c>
      <c r="H328" s="140">
        <f>_xlfn.DAYS(G328,F328)/'Standards &amp; Assumptions'!$C$9</f>
        <v>52.142857142857146</v>
      </c>
      <c r="I328" s="19">
        <f t="shared" si="12"/>
        <v>32622.319872490461</v>
      </c>
      <c r="J328" s="139">
        <v>1929.18</v>
      </c>
      <c r="K328" s="20">
        <v>16.909940945111632</v>
      </c>
      <c r="L328" s="9" t="s">
        <v>3</v>
      </c>
      <c r="M328" s="9" t="s">
        <v>7</v>
      </c>
      <c r="N328" s="9" t="s">
        <v>8</v>
      </c>
      <c r="O328" s="6" t="s">
        <v>164</v>
      </c>
      <c r="P328" s="6" t="s">
        <v>165</v>
      </c>
      <c r="Q328" s="6" t="s">
        <v>34</v>
      </c>
      <c r="R328" s="18" t="s">
        <v>79</v>
      </c>
      <c r="S328" s="18" t="s">
        <v>58</v>
      </c>
      <c r="T328" s="6" t="s">
        <v>166</v>
      </c>
      <c r="U328" s="27">
        <f t="shared" si="13"/>
        <v>32622.319872490461</v>
      </c>
      <c r="V328" s="26" t="str">
        <f t="shared" si="14"/>
        <v>Comanche County, OK</v>
      </c>
    </row>
    <row r="329" spans="2:22" ht="15" thickBot="1" x14ac:dyDescent="0.35">
      <c r="B329" s="18">
        <v>317</v>
      </c>
      <c r="C329" s="10" t="s">
        <v>10</v>
      </c>
      <c r="D329" s="6" t="s">
        <v>11</v>
      </c>
      <c r="E329" s="8">
        <v>43983</v>
      </c>
      <c r="F329" s="8">
        <v>43647</v>
      </c>
      <c r="G329" s="8">
        <v>44012</v>
      </c>
      <c r="H329" s="140">
        <f>_xlfn.DAYS(G329,F329)/'Standards &amp; Assumptions'!$C$9</f>
        <v>52.142857142857146</v>
      </c>
      <c r="I329" s="19">
        <f t="shared" si="12"/>
        <v>35300.09743841584</v>
      </c>
      <c r="J329" s="139">
        <v>2085.6</v>
      </c>
      <c r="K329" s="20">
        <v>16.925631683168316</v>
      </c>
      <c r="L329" s="9" t="s">
        <v>3</v>
      </c>
      <c r="M329" s="6" t="s">
        <v>7</v>
      </c>
      <c r="N329" s="9" t="s">
        <v>8</v>
      </c>
      <c r="O329" s="6" t="s">
        <v>144</v>
      </c>
      <c r="P329" s="6" t="s">
        <v>143</v>
      </c>
      <c r="Q329" s="6" t="s">
        <v>34</v>
      </c>
      <c r="R329" s="18" t="s">
        <v>79</v>
      </c>
      <c r="S329" s="18" t="s">
        <v>58</v>
      </c>
      <c r="T329" s="6" t="s">
        <v>145</v>
      </c>
      <c r="U329" s="27">
        <f t="shared" si="13"/>
        <v>35300.09743841584</v>
      </c>
      <c r="V329" s="26" t="str">
        <f t="shared" si="14"/>
        <v>Davidson County, TN</v>
      </c>
    </row>
    <row r="330" spans="2:22" ht="15" thickBot="1" x14ac:dyDescent="0.35">
      <c r="B330" s="18">
        <v>318</v>
      </c>
      <c r="C330" s="10" t="s">
        <v>10</v>
      </c>
      <c r="D330" s="6" t="s">
        <v>11</v>
      </c>
      <c r="E330" s="8">
        <v>43983</v>
      </c>
      <c r="F330" s="8">
        <v>43647</v>
      </c>
      <c r="G330" s="8">
        <v>44012</v>
      </c>
      <c r="H330" s="140">
        <f>_xlfn.DAYS(G330,F330)/'Standards &amp; Assumptions'!$C$9</f>
        <v>52.142857142857146</v>
      </c>
      <c r="I330" s="19">
        <f t="shared" si="12"/>
        <v>35309.532746345758</v>
      </c>
      <c r="J330" s="139">
        <v>2085.6</v>
      </c>
      <c r="K330" s="20">
        <v>16.930155708834754</v>
      </c>
      <c r="L330" s="9" t="s">
        <v>3</v>
      </c>
      <c r="M330" s="6" t="s">
        <v>7</v>
      </c>
      <c r="N330" s="9" t="s">
        <v>8</v>
      </c>
      <c r="O330" s="6" t="s">
        <v>144</v>
      </c>
      <c r="P330" s="6" t="s">
        <v>143</v>
      </c>
      <c r="Q330" s="6" t="s">
        <v>34</v>
      </c>
      <c r="R330" s="18" t="s">
        <v>79</v>
      </c>
      <c r="S330" s="18" t="s">
        <v>58</v>
      </c>
      <c r="T330" s="6" t="s">
        <v>145</v>
      </c>
      <c r="U330" s="27">
        <f t="shared" si="13"/>
        <v>35309.532746345758</v>
      </c>
      <c r="V330" s="26" t="str">
        <f t="shared" si="14"/>
        <v>Davidson County, TN</v>
      </c>
    </row>
    <row r="331" spans="2:22" ht="15" thickBot="1" x14ac:dyDescent="0.35">
      <c r="B331" s="18">
        <v>319</v>
      </c>
      <c r="C331" s="10" t="s">
        <v>10</v>
      </c>
      <c r="D331" s="6" t="s">
        <v>11</v>
      </c>
      <c r="E331" s="8">
        <v>43983</v>
      </c>
      <c r="F331" s="8">
        <v>43647</v>
      </c>
      <c r="G331" s="8">
        <v>44012</v>
      </c>
      <c r="H331" s="140">
        <f>_xlfn.DAYS(G331,F331)/'Standards &amp; Assumptions'!$C$9</f>
        <v>52.142857142857146</v>
      </c>
      <c r="I331" s="19">
        <f t="shared" si="12"/>
        <v>35314.870917954853</v>
      </c>
      <c r="J331" s="139">
        <v>2085.6</v>
      </c>
      <c r="K331" s="20">
        <v>16.932715246430213</v>
      </c>
      <c r="L331" s="9" t="s">
        <v>3</v>
      </c>
      <c r="M331" s="6" t="s">
        <v>7</v>
      </c>
      <c r="N331" s="9" t="s">
        <v>8</v>
      </c>
      <c r="O331" s="6" t="s">
        <v>144</v>
      </c>
      <c r="P331" s="6" t="s">
        <v>143</v>
      </c>
      <c r="Q331" s="6" t="s">
        <v>34</v>
      </c>
      <c r="R331" s="18" t="s">
        <v>79</v>
      </c>
      <c r="S331" s="18" t="s">
        <v>58</v>
      </c>
      <c r="T331" s="6" t="s">
        <v>145</v>
      </c>
      <c r="U331" s="27">
        <f t="shared" si="13"/>
        <v>35314.870917954853</v>
      </c>
      <c r="V331" s="26" t="str">
        <f t="shared" si="14"/>
        <v>Davidson County, TN</v>
      </c>
    </row>
    <row r="332" spans="2:22" ht="15" thickBot="1" x14ac:dyDescent="0.35">
      <c r="B332" s="18">
        <v>320</v>
      </c>
      <c r="C332" s="10" t="s">
        <v>10</v>
      </c>
      <c r="D332" s="6" t="s">
        <v>11</v>
      </c>
      <c r="E332" s="8">
        <v>43983</v>
      </c>
      <c r="F332" s="8">
        <v>43647</v>
      </c>
      <c r="G332" s="8">
        <v>44012</v>
      </c>
      <c r="H332" s="140">
        <f>_xlfn.DAYS(G332,F332)/'Standards &amp; Assumptions'!$C$9</f>
        <v>52.142857142857146</v>
      </c>
      <c r="I332" s="19">
        <f t="shared" si="12"/>
        <v>35368.643944070936</v>
      </c>
      <c r="J332" s="139">
        <v>2085.6</v>
      </c>
      <c r="K332" s="20">
        <v>16.958498247061247</v>
      </c>
      <c r="L332" s="9" t="s">
        <v>3</v>
      </c>
      <c r="M332" s="6" t="s">
        <v>7</v>
      </c>
      <c r="N332" s="9" t="s">
        <v>8</v>
      </c>
      <c r="O332" s="6" t="s">
        <v>144</v>
      </c>
      <c r="P332" s="6" t="s">
        <v>143</v>
      </c>
      <c r="Q332" s="6" t="s">
        <v>34</v>
      </c>
      <c r="R332" s="18" t="s">
        <v>79</v>
      </c>
      <c r="S332" s="18" t="s">
        <v>58</v>
      </c>
      <c r="T332" s="6" t="s">
        <v>145</v>
      </c>
      <c r="U332" s="27">
        <f t="shared" si="13"/>
        <v>35368.643944070936</v>
      </c>
      <c r="V332" s="26" t="str">
        <f t="shared" si="14"/>
        <v>Davidson County, TN</v>
      </c>
    </row>
    <row r="333" spans="2:22" ht="15" thickBot="1" x14ac:dyDescent="0.35">
      <c r="B333" s="18">
        <v>321</v>
      </c>
      <c r="C333" s="10" t="s">
        <v>10</v>
      </c>
      <c r="D333" s="6" t="s">
        <v>11</v>
      </c>
      <c r="E333" s="8">
        <v>43983</v>
      </c>
      <c r="F333" s="8">
        <v>43647</v>
      </c>
      <c r="G333" s="8">
        <v>44012</v>
      </c>
      <c r="H333" s="140">
        <f>_xlfn.DAYS(G333,F333)/'Standards &amp; Assumptions'!$C$9</f>
        <v>52.142857142857146</v>
      </c>
      <c r="I333" s="19">
        <f t="shared" ref="I333:I396" si="15">J333*K333</f>
        <v>33613.159136020266</v>
      </c>
      <c r="J333" s="139">
        <v>1981.32</v>
      </c>
      <c r="K333" s="20">
        <v>16.965032976006029</v>
      </c>
      <c r="L333" s="9" t="s">
        <v>3</v>
      </c>
      <c r="M333" s="6" t="s">
        <v>7</v>
      </c>
      <c r="N333" s="9" t="s">
        <v>8</v>
      </c>
      <c r="O333" s="6" t="s">
        <v>144</v>
      </c>
      <c r="P333" s="6" t="s">
        <v>143</v>
      </c>
      <c r="Q333" s="6" t="s">
        <v>34</v>
      </c>
      <c r="R333" s="18" t="s">
        <v>79</v>
      </c>
      <c r="S333" s="18" t="s">
        <v>58</v>
      </c>
      <c r="T333" s="6" t="s">
        <v>145</v>
      </c>
      <c r="U333" s="27">
        <f t="shared" ref="U333:U396" si="16">J333*K333</f>
        <v>33613.159136020266</v>
      </c>
      <c r="V333" s="26" t="str">
        <f t="shared" ref="V333:V396" si="17">_xlfn.CONCAT(P333,S333,Q333,R333,S333,T333)</f>
        <v>Davidson County, TN</v>
      </c>
    </row>
    <row r="334" spans="2:22" ht="15" thickBot="1" x14ac:dyDescent="0.35">
      <c r="B334" s="18">
        <v>322</v>
      </c>
      <c r="C334" s="10" t="s">
        <v>10</v>
      </c>
      <c r="D334" s="6" t="s">
        <v>11</v>
      </c>
      <c r="E334" s="8">
        <v>43983</v>
      </c>
      <c r="F334" s="8">
        <v>43647</v>
      </c>
      <c r="G334" s="8">
        <v>44012</v>
      </c>
      <c r="H334" s="140">
        <f>_xlfn.DAYS(G334,F334)/'Standards &amp; Assumptions'!$C$9</f>
        <v>52.142857142857146</v>
      </c>
      <c r="I334" s="19">
        <f t="shared" si="15"/>
        <v>32741.049285121677</v>
      </c>
      <c r="J334" s="139">
        <v>1929.18</v>
      </c>
      <c r="K334" s="20">
        <v>16.971484923709387</v>
      </c>
      <c r="L334" s="9" t="s">
        <v>3</v>
      </c>
      <c r="M334" s="6" t="s">
        <v>7</v>
      </c>
      <c r="N334" s="9" t="s">
        <v>8</v>
      </c>
      <c r="O334" s="6" t="s">
        <v>144</v>
      </c>
      <c r="P334" s="6" t="s">
        <v>143</v>
      </c>
      <c r="Q334" s="6" t="s">
        <v>34</v>
      </c>
      <c r="R334" s="18" t="s">
        <v>79</v>
      </c>
      <c r="S334" s="18" t="s">
        <v>58</v>
      </c>
      <c r="T334" s="6" t="s">
        <v>145</v>
      </c>
      <c r="U334" s="27">
        <f t="shared" si="16"/>
        <v>32741.049285121677</v>
      </c>
      <c r="V334" s="26" t="str">
        <f t="shared" si="17"/>
        <v>Davidson County, TN</v>
      </c>
    </row>
    <row r="335" spans="2:22" ht="15" thickBot="1" x14ac:dyDescent="0.35">
      <c r="B335" s="18">
        <v>323</v>
      </c>
      <c r="C335" s="10" t="s">
        <v>10</v>
      </c>
      <c r="D335" s="6" t="s">
        <v>11</v>
      </c>
      <c r="E335" s="8">
        <v>43983</v>
      </c>
      <c r="F335" s="8">
        <v>43647</v>
      </c>
      <c r="G335" s="8">
        <v>44012</v>
      </c>
      <c r="H335" s="140">
        <f>_xlfn.DAYS(G335,F335)/'Standards &amp; Assumptions'!$C$9</f>
        <v>52.142857142857146</v>
      </c>
      <c r="I335" s="19">
        <f t="shared" si="15"/>
        <v>31925.066530488912</v>
      </c>
      <c r="J335" s="139">
        <v>1877.04</v>
      </c>
      <c r="K335" s="20">
        <v>17.008197231006751</v>
      </c>
      <c r="L335" s="9" t="s">
        <v>3</v>
      </c>
      <c r="M335" s="6" t="s">
        <v>7</v>
      </c>
      <c r="N335" s="9" t="s">
        <v>8</v>
      </c>
      <c r="O335" s="6" t="s">
        <v>144</v>
      </c>
      <c r="P335" s="6" t="s">
        <v>143</v>
      </c>
      <c r="Q335" s="6" t="s">
        <v>34</v>
      </c>
      <c r="R335" s="18" t="s">
        <v>79</v>
      </c>
      <c r="S335" s="18" t="s">
        <v>58</v>
      </c>
      <c r="T335" s="6" t="s">
        <v>145</v>
      </c>
      <c r="U335" s="27">
        <f t="shared" si="16"/>
        <v>31925.066530488912</v>
      </c>
      <c r="V335" s="26" t="str">
        <f t="shared" si="17"/>
        <v>Davidson County, TN</v>
      </c>
    </row>
    <row r="336" spans="2:22" ht="15" thickBot="1" x14ac:dyDescent="0.35">
      <c r="B336" s="18">
        <v>324</v>
      </c>
      <c r="C336" s="5" t="s">
        <v>9</v>
      </c>
      <c r="D336" s="6" t="s">
        <v>11</v>
      </c>
      <c r="E336" s="7">
        <v>42736</v>
      </c>
      <c r="F336" s="8">
        <v>43647</v>
      </c>
      <c r="G336" s="8">
        <v>44012</v>
      </c>
      <c r="H336" s="140">
        <f>_xlfn.DAYS(G336,F336)/'Standards &amp; Assumptions'!$C$9</f>
        <v>52.142857142857146</v>
      </c>
      <c r="I336" s="19">
        <f t="shared" si="15"/>
        <v>31038.496063938834</v>
      </c>
      <c r="J336" s="139">
        <v>1824.9</v>
      </c>
      <c r="K336" s="20">
        <v>17.008327066655067</v>
      </c>
      <c r="L336" s="9" t="s">
        <v>3</v>
      </c>
      <c r="M336" s="6" t="s">
        <v>7</v>
      </c>
      <c r="N336" s="9" t="s">
        <v>8</v>
      </c>
      <c r="O336" s="6" t="s">
        <v>144</v>
      </c>
      <c r="P336" s="6" t="s">
        <v>143</v>
      </c>
      <c r="Q336" s="6" t="s">
        <v>34</v>
      </c>
      <c r="R336" s="18" t="s">
        <v>79</v>
      </c>
      <c r="S336" s="18" t="s">
        <v>58</v>
      </c>
      <c r="T336" s="6" t="s">
        <v>145</v>
      </c>
      <c r="U336" s="27">
        <f t="shared" si="16"/>
        <v>31038.496063938834</v>
      </c>
      <c r="V336" s="26" t="str">
        <f t="shared" si="17"/>
        <v>Davidson County, TN</v>
      </c>
    </row>
    <row r="337" spans="2:22" ht="15" thickBot="1" x14ac:dyDescent="0.35">
      <c r="B337" s="18">
        <v>325</v>
      </c>
      <c r="C337" s="10" t="s">
        <v>10</v>
      </c>
      <c r="D337" s="6" t="s">
        <v>11</v>
      </c>
      <c r="E337" s="8">
        <v>43983</v>
      </c>
      <c r="F337" s="8">
        <v>43647</v>
      </c>
      <c r="G337" s="8">
        <v>44012</v>
      </c>
      <c r="H337" s="140">
        <f>_xlfn.DAYS(G337,F337)/'Standards &amp; Assumptions'!$C$9</f>
        <v>52.142857142857146</v>
      </c>
      <c r="I337" s="19">
        <f t="shared" si="15"/>
        <v>31044.092466300219</v>
      </c>
      <c r="J337" s="139">
        <v>1824.9</v>
      </c>
      <c r="K337" s="20">
        <v>17.011393756534723</v>
      </c>
      <c r="L337" s="9" t="s">
        <v>3</v>
      </c>
      <c r="M337" s="6" t="s">
        <v>7</v>
      </c>
      <c r="N337" s="9" t="s">
        <v>8</v>
      </c>
      <c r="O337" s="6" t="s">
        <v>144</v>
      </c>
      <c r="P337" s="6" t="s">
        <v>143</v>
      </c>
      <c r="Q337" s="6" t="s">
        <v>34</v>
      </c>
      <c r="R337" s="18" t="s">
        <v>79</v>
      </c>
      <c r="S337" s="18" t="s">
        <v>58</v>
      </c>
      <c r="T337" s="6" t="s">
        <v>145</v>
      </c>
      <c r="U337" s="27">
        <f t="shared" si="16"/>
        <v>31044.092466300219</v>
      </c>
      <c r="V337" s="26" t="str">
        <f t="shared" si="17"/>
        <v>Davidson County, TN</v>
      </c>
    </row>
    <row r="338" spans="2:22" ht="15" thickBot="1" x14ac:dyDescent="0.35">
      <c r="B338" s="18">
        <v>326</v>
      </c>
      <c r="C338" s="10" t="s">
        <v>10</v>
      </c>
      <c r="D338" s="6" t="s">
        <v>11</v>
      </c>
      <c r="E338" s="8">
        <v>43983</v>
      </c>
      <c r="F338" s="8">
        <v>43647</v>
      </c>
      <c r="G338" s="8">
        <v>44012</v>
      </c>
      <c r="H338" s="140">
        <f>_xlfn.DAYS(G338,F338)/'Standards &amp; Assumptions'!$C$9</f>
        <v>52.142857142857146</v>
      </c>
      <c r="I338" s="19">
        <f t="shared" si="15"/>
        <v>29270.655173148443</v>
      </c>
      <c r="J338" s="139">
        <v>1720.6200000000001</v>
      </c>
      <c r="K338" s="20">
        <v>17.011690654036592</v>
      </c>
      <c r="L338" s="9" t="s">
        <v>3</v>
      </c>
      <c r="M338" s="6" t="s">
        <v>7</v>
      </c>
      <c r="N338" s="9" t="s">
        <v>8</v>
      </c>
      <c r="O338" s="6" t="s">
        <v>144</v>
      </c>
      <c r="P338" s="6" t="s">
        <v>143</v>
      </c>
      <c r="Q338" s="6" t="s">
        <v>34</v>
      </c>
      <c r="R338" s="18" t="s">
        <v>79</v>
      </c>
      <c r="S338" s="18" t="s">
        <v>58</v>
      </c>
      <c r="T338" s="6" t="s">
        <v>145</v>
      </c>
      <c r="U338" s="27">
        <f t="shared" si="16"/>
        <v>29270.655173148443</v>
      </c>
      <c r="V338" s="26" t="str">
        <f t="shared" si="17"/>
        <v>Davidson County, TN</v>
      </c>
    </row>
    <row r="339" spans="2:22" ht="15" thickBot="1" x14ac:dyDescent="0.35">
      <c r="B339" s="18">
        <v>327</v>
      </c>
      <c r="C339" s="10" t="s">
        <v>10</v>
      </c>
      <c r="D339" s="6" t="s">
        <v>11</v>
      </c>
      <c r="E339" s="8">
        <v>43983</v>
      </c>
      <c r="F339" s="8">
        <v>43647</v>
      </c>
      <c r="G339" s="8">
        <v>44012</v>
      </c>
      <c r="H339" s="140">
        <f>_xlfn.DAYS(G339,F339)/'Standards &amp; Assumptions'!$C$9</f>
        <v>52.142857142857146</v>
      </c>
      <c r="I339" s="19">
        <f t="shared" si="15"/>
        <v>29285.357609570281</v>
      </c>
      <c r="J339" s="139">
        <v>1720.6200000000001</v>
      </c>
      <c r="K339" s="20">
        <v>17.020235502069184</v>
      </c>
      <c r="L339" s="9" t="s">
        <v>3</v>
      </c>
      <c r="M339" s="6" t="s">
        <v>7</v>
      </c>
      <c r="N339" s="9" t="s">
        <v>8</v>
      </c>
      <c r="O339" s="6" t="s">
        <v>144</v>
      </c>
      <c r="P339" s="6" t="s">
        <v>143</v>
      </c>
      <c r="Q339" s="6" t="s">
        <v>34</v>
      </c>
      <c r="R339" s="18" t="s">
        <v>79</v>
      </c>
      <c r="S339" s="18" t="s">
        <v>58</v>
      </c>
      <c r="T339" s="6" t="s">
        <v>145</v>
      </c>
      <c r="U339" s="27">
        <f t="shared" si="16"/>
        <v>29285.357609570281</v>
      </c>
      <c r="V339" s="26" t="str">
        <f t="shared" si="17"/>
        <v>Davidson County, TN</v>
      </c>
    </row>
    <row r="340" spans="2:22" ht="15" thickBot="1" x14ac:dyDescent="0.35">
      <c r="B340" s="18">
        <v>328</v>
      </c>
      <c r="C340" s="10" t="s">
        <v>10</v>
      </c>
      <c r="D340" s="6" t="s">
        <v>11</v>
      </c>
      <c r="E340" s="8">
        <v>43983</v>
      </c>
      <c r="F340" s="8">
        <v>43647</v>
      </c>
      <c r="G340" s="8">
        <v>44012</v>
      </c>
      <c r="H340" s="140">
        <f>_xlfn.DAYS(G340,F340)/'Standards &amp; Assumptions'!$C$9</f>
        <v>52.142857142857146</v>
      </c>
      <c r="I340" s="19">
        <f t="shared" si="15"/>
        <v>28883.072878259627</v>
      </c>
      <c r="J340" s="139">
        <v>1668.48</v>
      </c>
      <c r="K340" s="20">
        <v>17.3110093487843</v>
      </c>
      <c r="L340" s="9" t="s">
        <v>3</v>
      </c>
      <c r="M340" s="6" t="s">
        <v>7</v>
      </c>
      <c r="N340" s="9" t="s">
        <v>8</v>
      </c>
      <c r="O340" s="6" t="s">
        <v>144</v>
      </c>
      <c r="P340" s="6" t="s">
        <v>143</v>
      </c>
      <c r="Q340" s="6" t="s">
        <v>34</v>
      </c>
      <c r="R340" s="18" t="s">
        <v>79</v>
      </c>
      <c r="S340" s="18" t="s">
        <v>58</v>
      </c>
      <c r="T340" s="6" t="s">
        <v>145</v>
      </c>
      <c r="U340" s="27">
        <f t="shared" si="16"/>
        <v>28883.072878259627</v>
      </c>
      <c r="V340" s="26" t="str">
        <f t="shared" si="17"/>
        <v>Davidson County, TN</v>
      </c>
    </row>
    <row r="341" spans="2:22" ht="15" thickBot="1" x14ac:dyDescent="0.35">
      <c r="B341" s="18">
        <v>329</v>
      </c>
      <c r="C341" s="10" t="s">
        <v>10</v>
      </c>
      <c r="D341" s="6" t="s">
        <v>11</v>
      </c>
      <c r="E341" s="8">
        <v>43983</v>
      </c>
      <c r="F341" s="8">
        <v>43647</v>
      </c>
      <c r="G341" s="8">
        <v>44012</v>
      </c>
      <c r="H341" s="140">
        <f>_xlfn.DAYS(G341,F341)/'Standards &amp; Assumptions'!$C$9</f>
        <v>52.142857142857146</v>
      </c>
      <c r="I341" s="19">
        <f t="shared" si="15"/>
        <v>27980.476850814015</v>
      </c>
      <c r="J341" s="139">
        <v>1616.34</v>
      </c>
      <c r="K341" s="20">
        <v>17.3110093487843</v>
      </c>
      <c r="L341" s="9" t="s">
        <v>3</v>
      </c>
      <c r="M341" s="6" t="s">
        <v>7</v>
      </c>
      <c r="N341" s="9" t="s">
        <v>8</v>
      </c>
      <c r="O341" s="6" t="s">
        <v>144</v>
      </c>
      <c r="P341" s="6" t="s">
        <v>143</v>
      </c>
      <c r="Q341" s="6" t="s">
        <v>34</v>
      </c>
      <c r="R341" s="18" t="s">
        <v>79</v>
      </c>
      <c r="S341" s="18" t="s">
        <v>58</v>
      </c>
      <c r="T341" s="6" t="s">
        <v>145</v>
      </c>
      <c r="U341" s="27">
        <f t="shared" si="16"/>
        <v>27980.476850814015</v>
      </c>
      <c r="V341" s="26" t="str">
        <f t="shared" si="17"/>
        <v>Davidson County, TN</v>
      </c>
    </row>
    <row r="342" spans="2:22" ht="15" thickBot="1" x14ac:dyDescent="0.35">
      <c r="B342" s="18">
        <v>330</v>
      </c>
      <c r="C342" s="10" t="s">
        <v>10</v>
      </c>
      <c r="D342" s="6" t="s">
        <v>11</v>
      </c>
      <c r="E342" s="8">
        <v>43983</v>
      </c>
      <c r="F342" s="8">
        <v>43647</v>
      </c>
      <c r="G342" s="8">
        <v>44012</v>
      </c>
      <c r="H342" s="140">
        <f>_xlfn.DAYS(G342,F342)/'Standards &amp; Assumptions'!$C$9</f>
        <v>52.142857142857146</v>
      </c>
      <c r="I342" s="19">
        <f t="shared" si="15"/>
        <v>29785.66890570525</v>
      </c>
      <c r="J342" s="139">
        <v>1720.6200000000001</v>
      </c>
      <c r="K342" s="20">
        <v>17.311009348784303</v>
      </c>
      <c r="L342" s="9" t="s">
        <v>3</v>
      </c>
      <c r="M342" s="6" t="s">
        <v>7</v>
      </c>
      <c r="N342" s="9" t="s">
        <v>8</v>
      </c>
      <c r="O342" s="6" t="s">
        <v>144</v>
      </c>
      <c r="P342" s="6" t="s">
        <v>143</v>
      </c>
      <c r="Q342" s="6" t="s">
        <v>34</v>
      </c>
      <c r="R342" s="18" t="s">
        <v>79</v>
      </c>
      <c r="S342" s="18" t="s">
        <v>58</v>
      </c>
      <c r="T342" s="6" t="s">
        <v>145</v>
      </c>
      <c r="U342" s="27">
        <f t="shared" si="16"/>
        <v>29785.66890570525</v>
      </c>
      <c r="V342" s="26" t="str">
        <f t="shared" si="17"/>
        <v>Davidson County, TN</v>
      </c>
    </row>
    <row r="343" spans="2:22" ht="15" thickBot="1" x14ac:dyDescent="0.35">
      <c r="B343" s="18">
        <v>331</v>
      </c>
      <c r="C343" s="10" t="s">
        <v>10</v>
      </c>
      <c r="D343" s="6" t="s">
        <v>11</v>
      </c>
      <c r="E343" s="8">
        <v>43983</v>
      </c>
      <c r="F343" s="8">
        <v>43647</v>
      </c>
      <c r="G343" s="8">
        <v>44012</v>
      </c>
      <c r="H343" s="140">
        <f>_xlfn.DAYS(G343,F343)/'Standards &amp; Assumptions'!$C$9</f>
        <v>52.142857142857146</v>
      </c>
      <c r="I343" s="19">
        <f t="shared" si="15"/>
        <v>28883.072878259634</v>
      </c>
      <c r="J343" s="139">
        <v>1668.48</v>
      </c>
      <c r="K343" s="20">
        <v>17.311009348784303</v>
      </c>
      <c r="L343" s="9" t="s">
        <v>3</v>
      </c>
      <c r="M343" s="6" t="s">
        <v>7</v>
      </c>
      <c r="N343" s="9" t="s">
        <v>8</v>
      </c>
      <c r="O343" s="6" t="s">
        <v>144</v>
      </c>
      <c r="P343" s="6" t="s">
        <v>143</v>
      </c>
      <c r="Q343" s="6" t="s">
        <v>34</v>
      </c>
      <c r="R343" s="18" t="s">
        <v>79</v>
      </c>
      <c r="S343" s="18" t="s">
        <v>58</v>
      </c>
      <c r="T343" s="6" t="s">
        <v>145</v>
      </c>
      <c r="U343" s="27">
        <f t="shared" si="16"/>
        <v>28883.072878259634</v>
      </c>
      <c r="V343" s="26" t="str">
        <f t="shared" si="17"/>
        <v>Davidson County, TN</v>
      </c>
    </row>
    <row r="344" spans="2:22" ht="15" thickBot="1" x14ac:dyDescent="0.35">
      <c r="B344" s="18">
        <v>332</v>
      </c>
      <c r="C344" s="10" t="s">
        <v>10</v>
      </c>
      <c r="D344" s="6" t="s">
        <v>11</v>
      </c>
      <c r="E344" s="8">
        <v>43983</v>
      </c>
      <c r="F344" s="8">
        <v>43647</v>
      </c>
      <c r="G344" s="8">
        <v>44012</v>
      </c>
      <c r="H344" s="140">
        <f>_xlfn.DAYS(G344,F344)/'Standards &amp; Assumptions'!$C$9</f>
        <v>52.142857142857146</v>
      </c>
      <c r="I344" s="19">
        <f t="shared" si="15"/>
        <v>27980.476850814019</v>
      </c>
      <c r="J344" s="139">
        <v>1616.34</v>
      </c>
      <c r="K344" s="20">
        <v>17.311009348784303</v>
      </c>
      <c r="L344" s="9" t="s">
        <v>3</v>
      </c>
      <c r="M344" s="6" t="s">
        <v>7</v>
      </c>
      <c r="N344" s="9" t="s">
        <v>8</v>
      </c>
      <c r="O344" s="6" t="s">
        <v>144</v>
      </c>
      <c r="P344" s="6" t="s">
        <v>143</v>
      </c>
      <c r="Q344" s="6" t="s">
        <v>34</v>
      </c>
      <c r="R344" s="18" t="s">
        <v>79</v>
      </c>
      <c r="S344" s="18" t="s">
        <v>58</v>
      </c>
      <c r="T344" s="6" t="s">
        <v>145</v>
      </c>
      <c r="U344" s="27">
        <f t="shared" si="16"/>
        <v>27980.476850814019</v>
      </c>
      <c r="V344" s="26" t="str">
        <f t="shared" si="17"/>
        <v>Davidson County, TN</v>
      </c>
    </row>
    <row r="345" spans="2:22" ht="15" thickBot="1" x14ac:dyDescent="0.35">
      <c r="B345" s="18">
        <v>333</v>
      </c>
      <c r="C345" s="5" t="s">
        <v>10</v>
      </c>
      <c r="D345" s="6" t="s">
        <v>11</v>
      </c>
      <c r="E345" s="8">
        <v>44029</v>
      </c>
      <c r="F345" s="8">
        <v>43647</v>
      </c>
      <c r="G345" s="8">
        <v>44012</v>
      </c>
      <c r="H345" s="140">
        <f>_xlfn.DAYS(G345,F345)/'Standards &amp; Assumptions'!$C$9</f>
        <v>52.142857142857146</v>
      </c>
      <c r="I345" s="19">
        <f t="shared" si="15"/>
        <v>36103.841097824537</v>
      </c>
      <c r="J345" s="139">
        <v>2085.6</v>
      </c>
      <c r="K345" s="20">
        <v>17.311009348784303</v>
      </c>
      <c r="L345" s="9" t="s">
        <v>3</v>
      </c>
      <c r="M345" s="9" t="s">
        <v>7</v>
      </c>
      <c r="N345" s="9" t="s">
        <v>8</v>
      </c>
      <c r="O345" s="6" t="s">
        <v>144</v>
      </c>
      <c r="P345" s="6" t="s">
        <v>143</v>
      </c>
      <c r="Q345" s="6" t="s">
        <v>34</v>
      </c>
      <c r="R345" s="18" t="s">
        <v>79</v>
      </c>
      <c r="S345" s="18" t="s">
        <v>58</v>
      </c>
      <c r="T345" s="6" t="s">
        <v>145</v>
      </c>
      <c r="U345" s="27">
        <f t="shared" si="16"/>
        <v>36103.841097824537</v>
      </c>
      <c r="V345" s="26" t="str">
        <f t="shared" si="17"/>
        <v>Davidson County, TN</v>
      </c>
    </row>
    <row r="346" spans="2:22" ht="15" thickBot="1" x14ac:dyDescent="0.35">
      <c r="B346" s="18">
        <v>334</v>
      </c>
      <c r="C346" s="5" t="s">
        <v>10</v>
      </c>
      <c r="D346" s="6" t="s">
        <v>11</v>
      </c>
      <c r="E346" s="8">
        <v>44031</v>
      </c>
      <c r="F346" s="8">
        <v>43647</v>
      </c>
      <c r="G346" s="8">
        <v>44012</v>
      </c>
      <c r="H346" s="140">
        <f>_xlfn.DAYS(G346,F346)/'Standards &amp; Assumptions'!$C$9</f>
        <v>52.142857142857146</v>
      </c>
      <c r="I346" s="19">
        <f t="shared" si="15"/>
        <v>36103.841097824537</v>
      </c>
      <c r="J346" s="139">
        <v>2085.6</v>
      </c>
      <c r="K346" s="20">
        <v>17.311009348784303</v>
      </c>
      <c r="L346" s="9" t="s">
        <v>3</v>
      </c>
      <c r="M346" s="9" t="s">
        <v>7</v>
      </c>
      <c r="N346" s="9" t="s">
        <v>8</v>
      </c>
      <c r="O346" s="6" t="s">
        <v>144</v>
      </c>
      <c r="P346" s="6" t="s">
        <v>143</v>
      </c>
      <c r="Q346" s="6" t="s">
        <v>34</v>
      </c>
      <c r="R346" s="18" t="s">
        <v>79</v>
      </c>
      <c r="S346" s="18" t="s">
        <v>58</v>
      </c>
      <c r="T346" s="6" t="s">
        <v>145</v>
      </c>
      <c r="U346" s="27">
        <f t="shared" si="16"/>
        <v>36103.841097824537</v>
      </c>
      <c r="V346" s="26" t="str">
        <f t="shared" si="17"/>
        <v>Davidson County, TN</v>
      </c>
    </row>
    <row r="347" spans="2:22" ht="15" thickBot="1" x14ac:dyDescent="0.35">
      <c r="B347" s="18">
        <v>335</v>
      </c>
      <c r="C347" s="5" t="s">
        <v>10</v>
      </c>
      <c r="D347" s="6" t="s">
        <v>11</v>
      </c>
      <c r="E347" s="8">
        <v>44032</v>
      </c>
      <c r="F347" s="8">
        <v>43647</v>
      </c>
      <c r="G347" s="8">
        <v>44012</v>
      </c>
      <c r="H347" s="140">
        <f>_xlfn.DAYS(G347,F347)/'Standards &amp; Assumptions'!$C$9</f>
        <v>52.142857142857146</v>
      </c>
      <c r="I347" s="19">
        <f t="shared" si="15"/>
        <v>36103.841097824537</v>
      </c>
      <c r="J347" s="139">
        <v>2085.6</v>
      </c>
      <c r="K347" s="20">
        <v>17.311009348784303</v>
      </c>
      <c r="L347" s="9" t="s">
        <v>3</v>
      </c>
      <c r="M347" s="9" t="s">
        <v>7</v>
      </c>
      <c r="N347" s="9" t="s">
        <v>8</v>
      </c>
      <c r="O347" s="6" t="s">
        <v>144</v>
      </c>
      <c r="P347" s="6" t="s">
        <v>143</v>
      </c>
      <c r="Q347" s="6" t="s">
        <v>34</v>
      </c>
      <c r="R347" s="18" t="s">
        <v>79</v>
      </c>
      <c r="S347" s="18" t="s">
        <v>58</v>
      </c>
      <c r="T347" s="6" t="s">
        <v>145</v>
      </c>
      <c r="U347" s="27">
        <f t="shared" si="16"/>
        <v>36103.841097824537</v>
      </c>
      <c r="V347" s="26" t="str">
        <f t="shared" si="17"/>
        <v>Davidson County, TN</v>
      </c>
    </row>
    <row r="348" spans="2:22" ht="15" thickBot="1" x14ac:dyDescent="0.35">
      <c r="B348" s="18">
        <v>336</v>
      </c>
      <c r="C348" s="5" t="s">
        <v>10</v>
      </c>
      <c r="D348" s="6" t="s">
        <v>11</v>
      </c>
      <c r="E348" s="8">
        <v>44023</v>
      </c>
      <c r="F348" s="8">
        <v>43647</v>
      </c>
      <c r="G348" s="8">
        <v>44012</v>
      </c>
      <c r="H348" s="140">
        <f>_xlfn.DAYS(G348,F348)/'Standards &amp; Assumptions'!$C$9</f>
        <v>52.142857142857146</v>
      </c>
      <c r="I348" s="19">
        <f t="shared" si="15"/>
        <v>34298.649042933313</v>
      </c>
      <c r="J348" s="139">
        <v>1981.32</v>
      </c>
      <c r="K348" s="20">
        <v>17.311009348784303</v>
      </c>
      <c r="L348" s="9" t="s">
        <v>3</v>
      </c>
      <c r="M348" s="9" t="s">
        <v>7</v>
      </c>
      <c r="N348" s="9" t="s">
        <v>8</v>
      </c>
      <c r="O348" s="6" t="s">
        <v>144</v>
      </c>
      <c r="P348" s="6" t="s">
        <v>143</v>
      </c>
      <c r="Q348" s="6" t="s">
        <v>34</v>
      </c>
      <c r="R348" s="18" t="s">
        <v>79</v>
      </c>
      <c r="S348" s="18" t="s">
        <v>58</v>
      </c>
      <c r="T348" s="6" t="s">
        <v>145</v>
      </c>
      <c r="U348" s="27">
        <f t="shared" si="16"/>
        <v>34298.649042933313</v>
      </c>
      <c r="V348" s="26" t="str">
        <f t="shared" si="17"/>
        <v>Davidson County, TN</v>
      </c>
    </row>
    <row r="349" spans="2:22" ht="15" thickBot="1" x14ac:dyDescent="0.35">
      <c r="B349" s="18">
        <v>337</v>
      </c>
      <c r="C349" s="5" t="s">
        <v>10</v>
      </c>
      <c r="D349" s="6" t="s">
        <v>11</v>
      </c>
      <c r="E349" s="8">
        <v>44014</v>
      </c>
      <c r="F349" s="8">
        <v>43647</v>
      </c>
      <c r="G349" s="8">
        <v>44012</v>
      </c>
      <c r="H349" s="140">
        <f>_xlfn.DAYS(G349,F349)/'Standards &amp; Assumptions'!$C$9</f>
        <v>52.142857142857146</v>
      </c>
      <c r="I349" s="19">
        <f t="shared" si="15"/>
        <v>32493.456988042086</v>
      </c>
      <c r="J349" s="139">
        <v>1877.04</v>
      </c>
      <c r="K349" s="20">
        <v>17.311009348784303</v>
      </c>
      <c r="L349" s="9" t="s">
        <v>3</v>
      </c>
      <c r="M349" s="9" t="s">
        <v>7</v>
      </c>
      <c r="N349" s="9" t="s">
        <v>8</v>
      </c>
      <c r="O349" s="6" t="s">
        <v>144</v>
      </c>
      <c r="P349" s="6" t="s">
        <v>143</v>
      </c>
      <c r="Q349" s="6" t="s">
        <v>34</v>
      </c>
      <c r="R349" s="18" t="s">
        <v>79</v>
      </c>
      <c r="S349" s="18" t="s">
        <v>58</v>
      </c>
      <c r="T349" s="6" t="s">
        <v>145</v>
      </c>
      <c r="U349" s="27">
        <f t="shared" si="16"/>
        <v>32493.456988042086</v>
      </c>
      <c r="V349" s="26" t="str">
        <f t="shared" si="17"/>
        <v>Davidson County, TN</v>
      </c>
    </row>
    <row r="350" spans="2:22" ht="15" thickBot="1" x14ac:dyDescent="0.35">
      <c r="B350" s="18">
        <v>338</v>
      </c>
      <c r="C350" s="5" t="s">
        <v>10</v>
      </c>
      <c r="D350" s="6" t="s">
        <v>11</v>
      </c>
      <c r="E350" s="8">
        <v>44019</v>
      </c>
      <c r="F350" s="8">
        <v>43647</v>
      </c>
      <c r="G350" s="8">
        <v>44012</v>
      </c>
      <c r="H350" s="140">
        <f>_xlfn.DAYS(G350,F350)/'Standards &amp; Assumptions'!$C$9</f>
        <v>52.142857142857146</v>
      </c>
      <c r="I350" s="19">
        <f t="shared" si="15"/>
        <v>32493.456988042086</v>
      </c>
      <c r="J350" s="139">
        <v>1877.04</v>
      </c>
      <c r="K350" s="20">
        <v>17.311009348784303</v>
      </c>
      <c r="L350" s="9" t="s">
        <v>3</v>
      </c>
      <c r="M350" s="9" t="s">
        <v>7</v>
      </c>
      <c r="N350" s="9" t="s">
        <v>8</v>
      </c>
      <c r="O350" s="6" t="s">
        <v>144</v>
      </c>
      <c r="P350" s="6" t="s">
        <v>143</v>
      </c>
      <c r="Q350" s="6" t="s">
        <v>34</v>
      </c>
      <c r="R350" s="18" t="s">
        <v>79</v>
      </c>
      <c r="S350" s="18" t="s">
        <v>58</v>
      </c>
      <c r="T350" s="6" t="s">
        <v>145</v>
      </c>
      <c r="U350" s="27">
        <f t="shared" si="16"/>
        <v>32493.456988042086</v>
      </c>
      <c r="V350" s="26" t="str">
        <f t="shared" si="17"/>
        <v>Davidson County, TN</v>
      </c>
    </row>
    <row r="351" spans="2:22" ht="15" thickBot="1" x14ac:dyDescent="0.35">
      <c r="B351" s="18">
        <v>339</v>
      </c>
      <c r="C351" s="5" t="s">
        <v>10</v>
      </c>
      <c r="D351" s="6" t="s">
        <v>11</v>
      </c>
      <c r="E351" s="8">
        <v>44017</v>
      </c>
      <c r="F351" s="8">
        <v>43647</v>
      </c>
      <c r="G351" s="8">
        <v>44012</v>
      </c>
      <c r="H351" s="140">
        <f>_xlfn.DAYS(G351,F351)/'Standards &amp; Assumptions'!$C$9</f>
        <v>52.142857142857146</v>
      </c>
      <c r="I351" s="19">
        <f t="shared" si="15"/>
        <v>31590.860960596478</v>
      </c>
      <c r="J351" s="139">
        <v>1824.9</v>
      </c>
      <c r="K351" s="20">
        <v>17.311009348784303</v>
      </c>
      <c r="L351" s="9" t="s">
        <v>3</v>
      </c>
      <c r="M351" s="9" t="s">
        <v>7</v>
      </c>
      <c r="N351" s="9" t="s">
        <v>8</v>
      </c>
      <c r="O351" s="6" t="s">
        <v>144</v>
      </c>
      <c r="P351" s="6" t="s">
        <v>143</v>
      </c>
      <c r="Q351" s="6" t="s">
        <v>34</v>
      </c>
      <c r="R351" s="18" t="s">
        <v>79</v>
      </c>
      <c r="S351" s="18" t="s">
        <v>58</v>
      </c>
      <c r="T351" s="6" t="s">
        <v>145</v>
      </c>
      <c r="U351" s="27">
        <f t="shared" si="16"/>
        <v>31590.860960596478</v>
      </c>
      <c r="V351" s="26" t="str">
        <f t="shared" si="17"/>
        <v>Davidson County, TN</v>
      </c>
    </row>
    <row r="352" spans="2:22" ht="15" thickBot="1" x14ac:dyDescent="0.35">
      <c r="B352" s="18">
        <v>340</v>
      </c>
      <c r="C352" s="5" t="s">
        <v>10</v>
      </c>
      <c r="D352" s="6" t="s">
        <v>11</v>
      </c>
      <c r="E352" s="8">
        <v>44019</v>
      </c>
      <c r="F352" s="8">
        <v>43647</v>
      </c>
      <c r="G352" s="8">
        <v>44012</v>
      </c>
      <c r="H352" s="140">
        <f>_xlfn.DAYS(G352,F352)/'Standards &amp; Assumptions'!$C$9</f>
        <v>52.142857142857146</v>
      </c>
      <c r="I352" s="19">
        <f t="shared" si="15"/>
        <v>31590.860960596478</v>
      </c>
      <c r="J352" s="139">
        <v>1824.9</v>
      </c>
      <c r="K352" s="20">
        <v>17.311009348784303</v>
      </c>
      <c r="L352" s="9" t="s">
        <v>3</v>
      </c>
      <c r="M352" s="9" t="s">
        <v>7</v>
      </c>
      <c r="N352" s="9" t="s">
        <v>8</v>
      </c>
      <c r="O352" s="6" t="s">
        <v>144</v>
      </c>
      <c r="P352" s="6" t="s">
        <v>143</v>
      </c>
      <c r="Q352" s="6" t="s">
        <v>34</v>
      </c>
      <c r="R352" s="18" t="s">
        <v>79</v>
      </c>
      <c r="S352" s="18" t="s">
        <v>58</v>
      </c>
      <c r="T352" s="6" t="s">
        <v>145</v>
      </c>
      <c r="U352" s="27">
        <f t="shared" si="16"/>
        <v>31590.860960596478</v>
      </c>
      <c r="V352" s="26" t="str">
        <f t="shared" si="17"/>
        <v>Davidson County, TN</v>
      </c>
    </row>
    <row r="353" spans="2:22" ht="15" thickBot="1" x14ac:dyDescent="0.35">
      <c r="B353" s="18">
        <v>341</v>
      </c>
      <c r="C353" s="5" t="s">
        <v>10</v>
      </c>
      <c r="D353" s="6" t="s">
        <v>11</v>
      </c>
      <c r="E353" s="8">
        <v>44022</v>
      </c>
      <c r="F353" s="8">
        <v>43647</v>
      </c>
      <c r="G353" s="8">
        <v>44012</v>
      </c>
      <c r="H353" s="140">
        <f>_xlfn.DAYS(G353,F353)/'Standards &amp; Assumptions'!$C$9</f>
        <v>52.142857142857146</v>
      </c>
      <c r="I353" s="19">
        <f t="shared" si="15"/>
        <v>31590.860960596478</v>
      </c>
      <c r="J353" s="139">
        <v>1824.9</v>
      </c>
      <c r="K353" s="20">
        <v>17.311009348784303</v>
      </c>
      <c r="L353" s="9" t="s">
        <v>3</v>
      </c>
      <c r="M353" s="9" t="s">
        <v>7</v>
      </c>
      <c r="N353" s="9" t="s">
        <v>8</v>
      </c>
      <c r="O353" s="6" t="s">
        <v>144</v>
      </c>
      <c r="P353" s="6" t="s">
        <v>143</v>
      </c>
      <c r="Q353" s="6" t="s">
        <v>34</v>
      </c>
      <c r="R353" s="18" t="s">
        <v>79</v>
      </c>
      <c r="S353" s="18" t="s">
        <v>58</v>
      </c>
      <c r="T353" s="6" t="s">
        <v>145</v>
      </c>
      <c r="U353" s="27">
        <f t="shared" si="16"/>
        <v>31590.860960596478</v>
      </c>
      <c r="V353" s="26" t="str">
        <f t="shared" si="17"/>
        <v>Davidson County, TN</v>
      </c>
    </row>
    <row r="354" spans="2:22" ht="15" thickBot="1" x14ac:dyDescent="0.35">
      <c r="B354" s="18">
        <v>342</v>
      </c>
      <c r="C354" s="5" t="s">
        <v>10</v>
      </c>
      <c r="D354" s="6" t="s">
        <v>11</v>
      </c>
      <c r="E354" s="8">
        <v>44016</v>
      </c>
      <c r="F354" s="8">
        <v>43647</v>
      </c>
      <c r="G354" s="8">
        <v>44012</v>
      </c>
      <c r="H354" s="140">
        <f>_xlfn.DAYS(G354,F354)/'Standards &amp; Assumptions'!$C$9</f>
        <v>52.142857142857146</v>
      </c>
      <c r="I354" s="19">
        <f t="shared" si="15"/>
        <v>30688.264933150862</v>
      </c>
      <c r="J354" s="139">
        <v>1772.76</v>
      </c>
      <c r="K354" s="20">
        <v>17.311009348784303</v>
      </c>
      <c r="L354" s="9" t="s">
        <v>3</v>
      </c>
      <c r="M354" s="9" t="s">
        <v>7</v>
      </c>
      <c r="N354" s="9" t="s">
        <v>8</v>
      </c>
      <c r="O354" s="6" t="s">
        <v>144</v>
      </c>
      <c r="P354" s="6" t="s">
        <v>143</v>
      </c>
      <c r="Q354" s="6" t="s">
        <v>34</v>
      </c>
      <c r="R354" s="18" t="s">
        <v>79</v>
      </c>
      <c r="S354" s="18" t="s">
        <v>58</v>
      </c>
      <c r="T354" s="6" t="s">
        <v>145</v>
      </c>
      <c r="U354" s="27">
        <f t="shared" si="16"/>
        <v>30688.264933150862</v>
      </c>
      <c r="V354" s="26" t="str">
        <f t="shared" si="17"/>
        <v>Davidson County, TN</v>
      </c>
    </row>
    <row r="355" spans="2:22" ht="15" thickBot="1" x14ac:dyDescent="0.35">
      <c r="B355" s="18">
        <v>343</v>
      </c>
      <c r="C355" s="5" t="s">
        <v>10</v>
      </c>
      <c r="D355" s="6" t="s">
        <v>11</v>
      </c>
      <c r="E355" s="8">
        <v>44021</v>
      </c>
      <c r="F355" s="8">
        <v>43647</v>
      </c>
      <c r="G355" s="8">
        <v>44012</v>
      </c>
      <c r="H355" s="140">
        <f>_xlfn.DAYS(G355,F355)/'Standards &amp; Assumptions'!$C$9</f>
        <v>52.142857142857146</v>
      </c>
      <c r="I355" s="19">
        <f t="shared" si="15"/>
        <v>30688.264933150862</v>
      </c>
      <c r="J355" s="139">
        <v>1772.76</v>
      </c>
      <c r="K355" s="20">
        <v>17.311009348784303</v>
      </c>
      <c r="L355" s="9" t="s">
        <v>3</v>
      </c>
      <c r="M355" s="9" t="s">
        <v>7</v>
      </c>
      <c r="N355" s="9" t="s">
        <v>8</v>
      </c>
      <c r="O355" s="6" t="s">
        <v>144</v>
      </c>
      <c r="P355" s="6" t="s">
        <v>143</v>
      </c>
      <c r="Q355" s="6" t="s">
        <v>34</v>
      </c>
      <c r="R355" s="18" t="s">
        <v>79</v>
      </c>
      <c r="S355" s="18" t="s">
        <v>58</v>
      </c>
      <c r="T355" s="6" t="s">
        <v>145</v>
      </c>
      <c r="U355" s="27">
        <f t="shared" si="16"/>
        <v>30688.264933150862</v>
      </c>
      <c r="V355" s="26" t="str">
        <f t="shared" si="17"/>
        <v>Davidson County, TN</v>
      </c>
    </row>
    <row r="356" spans="2:22" ht="15" thickBot="1" x14ac:dyDescent="0.35">
      <c r="B356" s="18">
        <v>344</v>
      </c>
      <c r="C356" s="5" t="s">
        <v>10</v>
      </c>
      <c r="D356" s="6" t="s">
        <v>11</v>
      </c>
      <c r="E356" s="8">
        <v>44030</v>
      </c>
      <c r="F356" s="8">
        <v>43647</v>
      </c>
      <c r="G356" s="8">
        <v>44012</v>
      </c>
      <c r="H356" s="140">
        <f>_xlfn.DAYS(G356,F356)/'Standards &amp; Assumptions'!$C$9</f>
        <v>52.142857142857146</v>
      </c>
      <c r="I356" s="19">
        <f t="shared" si="15"/>
        <v>29785.66890570525</v>
      </c>
      <c r="J356" s="139">
        <v>1720.6200000000001</v>
      </c>
      <c r="K356" s="20">
        <v>17.311009348784303</v>
      </c>
      <c r="L356" s="9" t="s">
        <v>3</v>
      </c>
      <c r="M356" s="9" t="s">
        <v>7</v>
      </c>
      <c r="N356" s="9" t="s">
        <v>8</v>
      </c>
      <c r="O356" s="6" t="s">
        <v>144</v>
      </c>
      <c r="P356" s="6" t="s">
        <v>143</v>
      </c>
      <c r="Q356" s="6" t="s">
        <v>34</v>
      </c>
      <c r="R356" s="18" t="s">
        <v>79</v>
      </c>
      <c r="S356" s="18" t="s">
        <v>58</v>
      </c>
      <c r="T356" s="6" t="s">
        <v>145</v>
      </c>
      <c r="U356" s="27">
        <f t="shared" si="16"/>
        <v>29785.66890570525</v>
      </c>
      <c r="V356" s="26" t="str">
        <f t="shared" si="17"/>
        <v>Davidson County, TN</v>
      </c>
    </row>
    <row r="357" spans="2:22" ht="15" thickBot="1" x14ac:dyDescent="0.35">
      <c r="B357" s="18">
        <v>345</v>
      </c>
      <c r="C357" s="5" t="s">
        <v>10</v>
      </c>
      <c r="D357" s="6" t="s">
        <v>11</v>
      </c>
      <c r="E357" s="8">
        <v>44020</v>
      </c>
      <c r="F357" s="8">
        <v>43647</v>
      </c>
      <c r="G357" s="8">
        <v>44012</v>
      </c>
      <c r="H357" s="140">
        <f>_xlfn.DAYS(G357,F357)/'Standards &amp; Assumptions'!$C$9</f>
        <v>52.142857142857146</v>
      </c>
      <c r="I357" s="19">
        <f t="shared" si="15"/>
        <v>28883.072878259634</v>
      </c>
      <c r="J357" s="139">
        <v>1668.48</v>
      </c>
      <c r="K357" s="20">
        <v>17.311009348784303</v>
      </c>
      <c r="L357" s="9" t="s">
        <v>3</v>
      </c>
      <c r="M357" s="9" t="s">
        <v>7</v>
      </c>
      <c r="N357" s="9" t="s">
        <v>8</v>
      </c>
      <c r="O357" s="6" t="s">
        <v>144</v>
      </c>
      <c r="P357" s="6" t="s">
        <v>143</v>
      </c>
      <c r="Q357" s="6" t="s">
        <v>34</v>
      </c>
      <c r="R357" s="18" t="s">
        <v>79</v>
      </c>
      <c r="S357" s="18" t="s">
        <v>58</v>
      </c>
      <c r="T357" s="6" t="s">
        <v>145</v>
      </c>
      <c r="U357" s="27">
        <f t="shared" si="16"/>
        <v>28883.072878259634</v>
      </c>
      <c r="V357" s="26" t="str">
        <f t="shared" si="17"/>
        <v>Davidson County, TN</v>
      </c>
    </row>
    <row r="358" spans="2:22" ht="15" thickBot="1" x14ac:dyDescent="0.35">
      <c r="B358" s="18">
        <v>346</v>
      </c>
      <c r="C358" s="5" t="s">
        <v>10</v>
      </c>
      <c r="D358" s="6" t="s">
        <v>11</v>
      </c>
      <c r="E358" s="8">
        <v>44033</v>
      </c>
      <c r="F358" s="8">
        <v>43647</v>
      </c>
      <c r="G358" s="8">
        <v>44012</v>
      </c>
      <c r="H358" s="140">
        <f>_xlfn.DAYS(G358,F358)/'Standards &amp; Assumptions'!$C$9</f>
        <v>52.142857142857146</v>
      </c>
      <c r="I358" s="19">
        <f t="shared" si="15"/>
        <v>28883.072878259634</v>
      </c>
      <c r="J358" s="139">
        <v>1668.48</v>
      </c>
      <c r="K358" s="20">
        <v>17.311009348784303</v>
      </c>
      <c r="L358" s="9" t="s">
        <v>3</v>
      </c>
      <c r="M358" s="9" t="s">
        <v>7</v>
      </c>
      <c r="N358" s="9" t="s">
        <v>8</v>
      </c>
      <c r="O358" s="6" t="s">
        <v>144</v>
      </c>
      <c r="P358" s="6" t="s">
        <v>143</v>
      </c>
      <c r="Q358" s="6" t="s">
        <v>34</v>
      </c>
      <c r="R358" s="18" t="s">
        <v>79</v>
      </c>
      <c r="S358" s="18" t="s">
        <v>58</v>
      </c>
      <c r="T358" s="6" t="s">
        <v>145</v>
      </c>
      <c r="U358" s="27">
        <f t="shared" si="16"/>
        <v>28883.072878259634</v>
      </c>
      <c r="V358" s="26" t="str">
        <f t="shared" si="17"/>
        <v>Davidson County, TN</v>
      </c>
    </row>
    <row r="359" spans="2:22" ht="15" thickBot="1" x14ac:dyDescent="0.35">
      <c r="B359" s="18">
        <v>347</v>
      </c>
      <c r="C359" s="5" t="s">
        <v>9</v>
      </c>
      <c r="D359" s="6" t="s">
        <v>11</v>
      </c>
      <c r="E359" s="7">
        <v>43831</v>
      </c>
      <c r="F359" s="8">
        <v>43647</v>
      </c>
      <c r="G359" s="8">
        <v>44012</v>
      </c>
      <c r="H359" s="140">
        <f>_xlfn.DAYS(G359,F359)/'Standards &amp; Assumptions'!$C$9</f>
        <v>52.142857142857146</v>
      </c>
      <c r="I359" s="19">
        <f t="shared" si="15"/>
        <v>36103.841097824537</v>
      </c>
      <c r="J359" s="139">
        <v>2085.6</v>
      </c>
      <c r="K359" s="20">
        <v>17.311009348784303</v>
      </c>
      <c r="L359" s="9" t="s">
        <v>3</v>
      </c>
      <c r="M359" s="6" t="s">
        <v>7</v>
      </c>
      <c r="N359" s="9" t="s">
        <v>8</v>
      </c>
      <c r="O359" s="6" t="s">
        <v>144</v>
      </c>
      <c r="P359" s="6" t="s">
        <v>143</v>
      </c>
      <c r="Q359" s="6" t="s">
        <v>34</v>
      </c>
      <c r="R359" s="18" t="s">
        <v>79</v>
      </c>
      <c r="S359" s="18" t="s">
        <v>58</v>
      </c>
      <c r="T359" s="6" t="s">
        <v>145</v>
      </c>
      <c r="U359" s="27">
        <f t="shared" si="16"/>
        <v>36103.841097824537</v>
      </c>
      <c r="V359" s="26" t="str">
        <f t="shared" si="17"/>
        <v>Davidson County, TN</v>
      </c>
    </row>
    <row r="360" spans="2:22" ht="15" thickBot="1" x14ac:dyDescent="0.35">
      <c r="B360" s="18">
        <v>348</v>
      </c>
      <c r="C360" s="5" t="s">
        <v>9</v>
      </c>
      <c r="D360" s="6" t="s">
        <v>11</v>
      </c>
      <c r="E360" s="7">
        <v>41640</v>
      </c>
      <c r="F360" s="8">
        <v>43647</v>
      </c>
      <c r="G360" s="8">
        <v>44012</v>
      </c>
      <c r="H360" s="140">
        <f>_xlfn.DAYS(G360,F360)/'Standards &amp; Assumptions'!$C$9</f>
        <v>52.142857142857146</v>
      </c>
      <c r="I360" s="19">
        <f t="shared" si="15"/>
        <v>36103.841097824537</v>
      </c>
      <c r="J360" s="139">
        <v>2085.6</v>
      </c>
      <c r="K360" s="20">
        <v>17.311009348784303</v>
      </c>
      <c r="L360" s="9" t="s">
        <v>3</v>
      </c>
      <c r="M360" s="6" t="s">
        <v>7</v>
      </c>
      <c r="N360" s="9" t="s">
        <v>8</v>
      </c>
      <c r="O360" s="6" t="s">
        <v>144</v>
      </c>
      <c r="P360" s="6" t="s">
        <v>143</v>
      </c>
      <c r="Q360" s="6" t="s">
        <v>34</v>
      </c>
      <c r="R360" s="18" t="s">
        <v>79</v>
      </c>
      <c r="S360" s="18" t="s">
        <v>58</v>
      </c>
      <c r="T360" s="6" t="s">
        <v>145</v>
      </c>
      <c r="U360" s="27">
        <f t="shared" si="16"/>
        <v>36103.841097824537</v>
      </c>
      <c r="V360" s="26" t="str">
        <f t="shared" si="17"/>
        <v>Davidson County, TN</v>
      </c>
    </row>
    <row r="361" spans="2:22" ht="15" thickBot="1" x14ac:dyDescent="0.35">
      <c r="B361" s="18">
        <v>349</v>
      </c>
      <c r="C361" s="5" t="s">
        <v>10</v>
      </c>
      <c r="D361" s="6" t="s">
        <v>11</v>
      </c>
      <c r="E361" s="8">
        <v>44028</v>
      </c>
      <c r="F361" s="8">
        <v>43647</v>
      </c>
      <c r="G361" s="8">
        <v>44012</v>
      </c>
      <c r="H361" s="140">
        <f>_xlfn.DAYS(G361,F361)/'Standards &amp; Assumptions'!$C$9</f>
        <v>52.142857142857146</v>
      </c>
      <c r="I361" s="19">
        <f t="shared" si="15"/>
        <v>36115.006357880338</v>
      </c>
      <c r="J361" s="139">
        <v>2085.6</v>
      </c>
      <c r="K361" s="20">
        <v>17.316362849002847</v>
      </c>
      <c r="L361" s="9" t="s">
        <v>3</v>
      </c>
      <c r="M361" s="9" t="s">
        <v>7</v>
      </c>
      <c r="N361" s="9" t="s">
        <v>8</v>
      </c>
      <c r="O361" s="6" t="s">
        <v>144</v>
      </c>
      <c r="P361" s="6" t="s">
        <v>143</v>
      </c>
      <c r="Q361" s="6" t="s">
        <v>34</v>
      </c>
      <c r="R361" s="18" t="s">
        <v>79</v>
      </c>
      <c r="S361" s="18" t="s">
        <v>58</v>
      </c>
      <c r="T361" s="6" t="s">
        <v>145</v>
      </c>
      <c r="U361" s="27">
        <f t="shared" si="16"/>
        <v>36115.006357880338</v>
      </c>
      <c r="V361" s="26" t="str">
        <f t="shared" si="17"/>
        <v>Davidson County, TN</v>
      </c>
    </row>
    <row r="362" spans="2:22" ht="15" thickBot="1" x14ac:dyDescent="0.35">
      <c r="B362" s="18">
        <v>350</v>
      </c>
      <c r="C362" s="5" t="s">
        <v>10</v>
      </c>
      <c r="D362" s="6" t="s">
        <v>11</v>
      </c>
      <c r="E362" s="8">
        <v>44034</v>
      </c>
      <c r="F362" s="8">
        <v>43647</v>
      </c>
      <c r="G362" s="8">
        <v>44012</v>
      </c>
      <c r="H362" s="140">
        <f>_xlfn.DAYS(G362,F362)/'Standards &amp; Assumptions'!$C$9</f>
        <v>52.142857142857146</v>
      </c>
      <c r="I362" s="19">
        <f t="shared" si="15"/>
        <v>36145.255445145514</v>
      </c>
      <c r="J362" s="139">
        <v>2085.6</v>
      </c>
      <c r="K362" s="20">
        <v>17.330866630775564</v>
      </c>
      <c r="L362" s="9" t="s">
        <v>3</v>
      </c>
      <c r="M362" s="9" t="s">
        <v>7</v>
      </c>
      <c r="N362" s="9" t="s">
        <v>8</v>
      </c>
      <c r="O362" s="6" t="s">
        <v>144</v>
      </c>
      <c r="P362" s="6" t="s">
        <v>143</v>
      </c>
      <c r="Q362" s="6" t="s">
        <v>34</v>
      </c>
      <c r="R362" s="18" t="s">
        <v>79</v>
      </c>
      <c r="S362" s="18" t="s">
        <v>58</v>
      </c>
      <c r="T362" s="6" t="s">
        <v>145</v>
      </c>
      <c r="U362" s="27">
        <f t="shared" si="16"/>
        <v>36145.255445145514</v>
      </c>
      <c r="V362" s="26" t="str">
        <f t="shared" si="17"/>
        <v>Davidson County, TN</v>
      </c>
    </row>
    <row r="363" spans="2:22" ht="15" thickBot="1" x14ac:dyDescent="0.35">
      <c r="B363" s="18">
        <v>351</v>
      </c>
      <c r="C363" s="5" t="s">
        <v>10</v>
      </c>
      <c r="D363" s="6" t="s">
        <v>11</v>
      </c>
      <c r="E363" s="8">
        <v>44018</v>
      </c>
      <c r="F363" s="8">
        <v>43647</v>
      </c>
      <c r="G363" s="8">
        <v>44012</v>
      </c>
      <c r="H363" s="140">
        <f>_xlfn.DAYS(G363,F363)/'Standards &amp; Assumptions'!$C$9</f>
        <v>52.142857142857146</v>
      </c>
      <c r="I363" s="19">
        <f t="shared" si="15"/>
        <v>36155.516960688707</v>
      </c>
      <c r="J363" s="139">
        <v>2085.6</v>
      </c>
      <c r="K363" s="20">
        <v>17.335786805086645</v>
      </c>
      <c r="L363" s="9" t="s">
        <v>3</v>
      </c>
      <c r="M363" s="9" t="s">
        <v>7</v>
      </c>
      <c r="N363" s="9" t="s">
        <v>8</v>
      </c>
      <c r="O363" s="6" t="s">
        <v>144</v>
      </c>
      <c r="P363" s="6" t="s">
        <v>143</v>
      </c>
      <c r="Q363" s="6" t="s">
        <v>34</v>
      </c>
      <c r="R363" s="18" t="s">
        <v>79</v>
      </c>
      <c r="S363" s="18" t="s">
        <v>58</v>
      </c>
      <c r="T363" s="6" t="s">
        <v>145</v>
      </c>
      <c r="U363" s="27">
        <f t="shared" si="16"/>
        <v>36155.516960688707</v>
      </c>
      <c r="V363" s="26" t="str">
        <f t="shared" si="17"/>
        <v>Davidson County, TN</v>
      </c>
    </row>
    <row r="364" spans="2:22" ht="15" thickBot="1" x14ac:dyDescent="0.35">
      <c r="B364" s="18">
        <v>352</v>
      </c>
      <c r="C364" s="5" t="s">
        <v>10</v>
      </c>
      <c r="D364" s="6" t="s">
        <v>11</v>
      </c>
      <c r="E364" s="8">
        <v>44024</v>
      </c>
      <c r="F364" s="8">
        <v>43647</v>
      </c>
      <c r="G364" s="8">
        <v>44012</v>
      </c>
      <c r="H364" s="140">
        <f>_xlfn.DAYS(G364,F364)/'Standards &amp; Assumptions'!$C$9</f>
        <v>52.142857142857146</v>
      </c>
      <c r="I364" s="19">
        <f t="shared" si="15"/>
        <v>36200.852292141426</v>
      </c>
      <c r="J364" s="139">
        <v>2085.6</v>
      </c>
      <c r="K364" s="20">
        <v>17.357524113991861</v>
      </c>
      <c r="L364" s="9" t="s">
        <v>3</v>
      </c>
      <c r="M364" s="9" t="s">
        <v>7</v>
      </c>
      <c r="N364" s="9" t="s">
        <v>8</v>
      </c>
      <c r="O364" s="6" t="s">
        <v>144</v>
      </c>
      <c r="P364" s="6" t="s">
        <v>143</v>
      </c>
      <c r="Q364" s="6" t="s">
        <v>34</v>
      </c>
      <c r="R364" s="18" t="s">
        <v>79</v>
      </c>
      <c r="S364" s="18" t="s">
        <v>58</v>
      </c>
      <c r="T364" s="6" t="s">
        <v>145</v>
      </c>
      <c r="U364" s="27">
        <f t="shared" si="16"/>
        <v>36200.852292141426</v>
      </c>
      <c r="V364" s="26" t="str">
        <f t="shared" si="17"/>
        <v>Davidson County, TN</v>
      </c>
    </row>
    <row r="365" spans="2:22" ht="15" thickBot="1" x14ac:dyDescent="0.35">
      <c r="B365" s="18">
        <v>353</v>
      </c>
      <c r="C365" s="5" t="s">
        <v>10</v>
      </c>
      <c r="D365" s="6" t="s">
        <v>11</v>
      </c>
      <c r="E365" s="8">
        <v>44025</v>
      </c>
      <c r="F365" s="8">
        <v>43647</v>
      </c>
      <c r="G365" s="8">
        <v>44012</v>
      </c>
      <c r="H365" s="140">
        <f>_xlfn.DAYS(G365,F365)/'Standards &amp; Assumptions'!$C$9</f>
        <v>52.142857142857146</v>
      </c>
      <c r="I365" s="19">
        <f t="shared" si="15"/>
        <v>36255.462531425197</v>
      </c>
      <c r="J365" s="139">
        <v>2085.6</v>
      </c>
      <c r="K365" s="20">
        <v>17.383708540192366</v>
      </c>
      <c r="L365" s="9" t="s">
        <v>3</v>
      </c>
      <c r="M365" s="9" t="s">
        <v>7</v>
      </c>
      <c r="N365" s="9" t="s">
        <v>8</v>
      </c>
      <c r="O365" s="6" t="s">
        <v>144</v>
      </c>
      <c r="P365" s="6" t="s">
        <v>143</v>
      </c>
      <c r="Q365" s="6" t="s">
        <v>34</v>
      </c>
      <c r="R365" s="18" t="s">
        <v>79</v>
      </c>
      <c r="S365" s="18" t="s">
        <v>58</v>
      </c>
      <c r="T365" s="6" t="s">
        <v>145</v>
      </c>
      <c r="U365" s="27">
        <f t="shared" si="16"/>
        <v>36255.462531425197</v>
      </c>
      <c r="V365" s="26" t="str">
        <f t="shared" si="17"/>
        <v>Davidson County, TN</v>
      </c>
    </row>
    <row r="366" spans="2:22" ht="15" thickBot="1" x14ac:dyDescent="0.35">
      <c r="B366" s="18">
        <v>354</v>
      </c>
      <c r="C366" s="5" t="s">
        <v>10</v>
      </c>
      <c r="D366" s="6" t="s">
        <v>11</v>
      </c>
      <c r="E366" s="8">
        <v>44026</v>
      </c>
      <c r="F366" s="8">
        <v>43647</v>
      </c>
      <c r="G366" s="8">
        <v>44012</v>
      </c>
      <c r="H366" s="140">
        <f>_xlfn.DAYS(G366,F366)/'Standards &amp; Assumptions'!$C$9</f>
        <v>52.142857142857146</v>
      </c>
      <c r="I366" s="19">
        <f t="shared" si="15"/>
        <v>36265.013242303132</v>
      </c>
      <c r="J366" s="139">
        <v>2085.6</v>
      </c>
      <c r="K366" s="20">
        <v>17.388287899071315</v>
      </c>
      <c r="L366" s="9" t="s">
        <v>3</v>
      </c>
      <c r="M366" s="9" t="s">
        <v>7</v>
      </c>
      <c r="N366" s="9" t="s">
        <v>8</v>
      </c>
      <c r="O366" s="6" t="s">
        <v>144</v>
      </c>
      <c r="P366" s="6" t="s">
        <v>143</v>
      </c>
      <c r="Q366" s="6" t="s">
        <v>34</v>
      </c>
      <c r="R366" s="18" t="s">
        <v>79</v>
      </c>
      <c r="S366" s="18" t="s">
        <v>58</v>
      </c>
      <c r="T366" s="6" t="s">
        <v>145</v>
      </c>
      <c r="U366" s="27">
        <f t="shared" si="16"/>
        <v>36265.013242303132</v>
      </c>
      <c r="V366" s="26" t="str">
        <f t="shared" si="17"/>
        <v>Davidson County, TN</v>
      </c>
    </row>
    <row r="367" spans="2:22" ht="15" thickBot="1" x14ac:dyDescent="0.35">
      <c r="B367" s="18">
        <v>355</v>
      </c>
      <c r="C367" s="5" t="s">
        <v>10</v>
      </c>
      <c r="D367" s="6" t="s">
        <v>11</v>
      </c>
      <c r="E367" s="8">
        <v>44027</v>
      </c>
      <c r="F367" s="8">
        <v>43647</v>
      </c>
      <c r="G367" s="8">
        <v>44012</v>
      </c>
      <c r="H367" s="140">
        <f>_xlfn.DAYS(G367,F367)/'Standards &amp; Assumptions'!$C$9</f>
        <v>52.142857142857146</v>
      </c>
      <c r="I367" s="19">
        <f t="shared" si="15"/>
        <v>27204.977269229475</v>
      </c>
      <c r="J367" s="139">
        <v>1564.2</v>
      </c>
      <c r="K367" s="20">
        <v>17.392262670521337</v>
      </c>
      <c r="L367" s="9" t="s">
        <v>3</v>
      </c>
      <c r="M367" s="9" t="s">
        <v>7</v>
      </c>
      <c r="N367" s="9" t="s">
        <v>8</v>
      </c>
      <c r="O367" s="6" t="s">
        <v>144</v>
      </c>
      <c r="P367" s="6" t="s">
        <v>143</v>
      </c>
      <c r="Q367" s="6" t="s">
        <v>34</v>
      </c>
      <c r="R367" s="18" t="s">
        <v>79</v>
      </c>
      <c r="S367" s="18" t="s">
        <v>58</v>
      </c>
      <c r="T367" s="6" t="s">
        <v>145</v>
      </c>
      <c r="U367" s="27">
        <f t="shared" si="16"/>
        <v>27204.977269229475</v>
      </c>
      <c r="V367" s="26" t="str">
        <f t="shared" si="17"/>
        <v>Davidson County, TN</v>
      </c>
    </row>
    <row r="368" spans="2:22" ht="15" thickBot="1" x14ac:dyDescent="0.35">
      <c r="B368" s="18">
        <v>356</v>
      </c>
      <c r="C368" s="5" t="s">
        <v>10</v>
      </c>
      <c r="D368" s="6" t="s">
        <v>11</v>
      </c>
      <c r="E368" s="7">
        <v>42005</v>
      </c>
      <c r="F368" s="8">
        <v>43647</v>
      </c>
      <c r="G368" s="8">
        <v>44012</v>
      </c>
      <c r="H368" s="140">
        <f>_xlfn.DAYS(G368,F368)/'Standards &amp; Assumptions'!$C$9</f>
        <v>52.142857142857146</v>
      </c>
      <c r="I368" s="19">
        <f t="shared" si="15"/>
        <v>36292.216605384281</v>
      </c>
      <c r="J368" s="139">
        <v>2085.6</v>
      </c>
      <c r="K368" s="20">
        <v>17.401331322106003</v>
      </c>
      <c r="L368" s="9" t="s">
        <v>3</v>
      </c>
      <c r="M368" s="6" t="s">
        <v>7</v>
      </c>
      <c r="N368" s="9" t="s">
        <v>8</v>
      </c>
      <c r="O368" s="6" t="s">
        <v>144</v>
      </c>
      <c r="P368" s="6" t="s">
        <v>143</v>
      </c>
      <c r="Q368" s="6" t="s">
        <v>34</v>
      </c>
      <c r="R368" s="18" t="s">
        <v>79</v>
      </c>
      <c r="S368" s="18" t="s">
        <v>58</v>
      </c>
      <c r="T368" s="6" t="s">
        <v>145</v>
      </c>
      <c r="U368" s="27">
        <f t="shared" si="16"/>
        <v>36292.216605384281</v>
      </c>
      <c r="V368" s="26" t="str">
        <f t="shared" si="17"/>
        <v>Davidson County, TN</v>
      </c>
    </row>
    <row r="369" spans="2:22" ht="15" thickBot="1" x14ac:dyDescent="0.35">
      <c r="B369" s="18">
        <v>357</v>
      </c>
      <c r="C369" s="5" t="s">
        <v>10</v>
      </c>
      <c r="D369" s="6" t="s">
        <v>11</v>
      </c>
      <c r="E369" s="7">
        <v>43101</v>
      </c>
      <c r="F369" s="8">
        <v>43647</v>
      </c>
      <c r="G369" s="8">
        <v>44012</v>
      </c>
      <c r="H369" s="140">
        <f>_xlfn.DAYS(G369,F369)/'Standards &amp; Assumptions'!$C$9</f>
        <v>52.142857142857146</v>
      </c>
      <c r="I369" s="19">
        <f t="shared" si="15"/>
        <v>36310.879636368998</v>
      </c>
      <c r="J369" s="139">
        <v>2085.6</v>
      </c>
      <c r="K369" s="20">
        <v>17.410279840990121</v>
      </c>
      <c r="L369" s="9" t="s">
        <v>3</v>
      </c>
      <c r="M369" s="6" t="s">
        <v>7</v>
      </c>
      <c r="N369" s="9" t="s">
        <v>8</v>
      </c>
      <c r="O369" s="6" t="s">
        <v>144</v>
      </c>
      <c r="P369" s="6" t="s">
        <v>143</v>
      </c>
      <c r="Q369" s="6" t="s">
        <v>34</v>
      </c>
      <c r="R369" s="18" t="s">
        <v>79</v>
      </c>
      <c r="S369" s="18" t="s">
        <v>58</v>
      </c>
      <c r="T369" s="6" t="s">
        <v>145</v>
      </c>
      <c r="U369" s="27">
        <f t="shared" si="16"/>
        <v>36310.879636368998</v>
      </c>
      <c r="V369" s="26" t="str">
        <f t="shared" si="17"/>
        <v>Davidson County, TN</v>
      </c>
    </row>
    <row r="370" spans="2:22" ht="15" thickBot="1" x14ac:dyDescent="0.35">
      <c r="B370" s="18">
        <v>358</v>
      </c>
      <c r="C370" s="5" t="s">
        <v>10</v>
      </c>
      <c r="D370" s="6" t="s">
        <v>11</v>
      </c>
      <c r="E370" s="7">
        <v>42005</v>
      </c>
      <c r="F370" s="8">
        <v>43647</v>
      </c>
      <c r="G370" s="8">
        <v>44012</v>
      </c>
      <c r="H370" s="140">
        <f>_xlfn.DAYS(G370,F370)/'Standards &amp; Assumptions'!$C$9</f>
        <v>52.142857142857146</v>
      </c>
      <c r="I370" s="19">
        <f t="shared" si="15"/>
        <v>36324.400330919081</v>
      </c>
      <c r="J370" s="139">
        <v>2085.6</v>
      </c>
      <c r="K370" s="20">
        <v>17.416762721000712</v>
      </c>
      <c r="L370" s="9" t="s">
        <v>3</v>
      </c>
      <c r="M370" s="6" t="s">
        <v>7</v>
      </c>
      <c r="N370" s="9" t="s">
        <v>8</v>
      </c>
      <c r="O370" s="6" t="s">
        <v>144</v>
      </c>
      <c r="P370" s="6" t="s">
        <v>143</v>
      </c>
      <c r="Q370" s="6" t="s">
        <v>34</v>
      </c>
      <c r="R370" s="18" t="s">
        <v>79</v>
      </c>
      <c r="S370" s="18" t="s">
        <v>58</v>
      </c>
      <c r="T370" s="6" t="s">
        <v>145</v>
      </c>
      <c r="U370" s="27">
        <f t="shared" si="16"/>
        <v>36324.400330919081</v>
      </c>
      <c r="V370" s="26" t="str">
        <f t="shared" si="17"/>
        <v>Davidson County, TN</v>
      </c>
    </row>
    <row r="371" spans="2:22" ht="15" thickBot="1" x14ac:dyDescent="0.35">
      <c r="B371" s="18">
        <v>359</v>
      </c>
      <c r="C371" s="5" t="s">
        <v>10</v>
      </c>
      <c r="D371" s="6" t="s">
        <v>11</v>
      </c>
      <c r="E371" s="7">
        <v>43101</v>
      </c>
      <c r="F371" s="8">
        <v>43647</v>
      </c>
      <c r="G371" s="8">
        <v>44012</v>
      </c>
      <c r="H371" s="140">
        <f>_xlfn.DAYS(G371,F371)/'Standards &amp; Assumptions'!$C$9</f>
        <v>52.142857142857146</v>
      </c>
      <c r="I371" s="19">
        <f t="shared" si="15"/>
        <v>36335.487045818641</v>
      </c>
      <c r="J371" s="139">
        <v>2085.6</v>
      </c>
      <c r="K371" s="20">
        <v>17.422078560519104</v>
      </c>
      <c r="L371" s="9" t="s">
        <v>3</v>
      </c>
      <c r="M371" s="6" t="s">
        <v>7</v>
      </c>
      <c r="N371" s="9" t="s">
        <v>8</v>
      </c>
      <c r="O371" s="6" t="s">
        <v>144</v>
      </c>
      <c r="P371" s="6" t="s">
        <v>143</v>
      </c>
      <c r="Q371" s="6" t="s">
        <v>34</v>
      </c>
      <c r="R371" s="18" t="s">
        <v>79</v>
      </c>
      <c r="S371" s="18" t="s">
        <v>58</v>
      </c>
      <c r="T371" s="6" t="s">
        <v>145</v>
      </c>
      <c r="U371" s="27">
        <f t="shared" si="16"/>
        <v>36335.487045818641</v>
      </c>
      <c r="V371" s="26" t="str">
        <f t="shared" si="17"/>
        <v>Davidson County, TN</v>
      </c>
    </row>
    <row r="372" spans="2:22" ht="15" thickBot="1" x14ac:dyDescent="0.35">
      <c r="B372" s="18">
        <v>360</v>
      </c>
      <c r="C372" s="5" t="s">
        <v>10</v>
      </c>
      <c r="D372" s="6" t="s">
        <v>11</v>
      </c>
      <c r="E372" s="7">
        <v>42005</v>
      </c>
      <c r="F372" s="8">
        <v>43647</v>
      </c>
      <c r="G372" s="8">
        <v>44012</v>
      </c>
      <c r="H372" s="140">
        <f>_xlfn.DAYS(G372,F372)/'Standards &amp; Assumptions'!$C$9</f>
        <v>52.142857142857146</v>
      </c>
      <c r="I372" s="19">
        <f t="shared" si="15"/>
        <v>36343.166535195152</v>
      </c>
      <c r="J372" s="139">
        <v>2085.6</v>
      </c>
      <c r="K372" s="20">
        <v>17.42576070924202</v>
      </c>
      <c r="L372" s="9" t="s">
        <v>3</v>
      </c>
      <c r="M372" s="6" t="s">
        <v>7</v>
      </c>
      <c r="N372" s="9" t="s">
        <v>8</v>
      </c>
      <c r="O372" s="6" t="s">
        <v>144</v>
      </c>
      <c r="P372" s="6" t="s">
        <v>143</v>
      </c>
      <c r="Q372" s="6" t="s">
        <v>34</v>
      </c>
      <c r="R372" s="18" t="s">
        <v>79</v>
      </c>
      <c r="S372" s="18" t="s">
        <v>58</v>
      </c>
      <c r="T372" s="6" t="s">
        <v>145</v>
      </c>
      <c r="U372" s="27">
        <f t="shared" si="16"/>
        <v>36343.166535195152</v>
      </c>
      <c r="V372" s="26" t="str">
        <f t="shared" si="17"/>
        <v>Davidson County, TN</v>
      </c>
    </row>
    <row r="373" spans="2:22" ht="15" thickBot="1" x14ac:dyDescent="0.35">
      <c r="B373" s="18">
        <v>361</v>
      </c>
      <c r="C373" s="5" t="s">
        <v>10</v>
      </c>
      <c r="D373" s="6" t="s">
        <v>11</v>
      </c>
      <c r="E373" s="7">
        <v>43101</v>
      </c>
      <c r="F373" s="8">
        <v>43647</v>
      </c>
      <c r="G373" s="8">
        <v>44012</v>
      </c>
      <c r="H373" s="140">
        <f>_xlfn.DAYS(G373,F373)/'Standards &amp; Assumptions'!$C$9</f>
        <v>52.142857142857146</v>
      </c>
      <c r="I373" s="19">
        <f t="shared" si="15"/>
        <v>36362.317293328611</v>
      </c>
      <c r="J373" s="139">
        <v>2085.6</v>
      </c>
      <c r="K373" s="20">
        <v>17.434943082723731</v>
      </c>
      <c r="L373" s="9" t="s">
        <v>3</v>
      </c>
      <c r="M373" s="6" t="s">
        <v>7</v>
      </c>
      <c r="N373" s="9" t="s">
        <v>8</v>
      </c>
      <c r="O373" s="6" t="s">
        <v>144</v>
      </c>
      <c r="P373" s="6" t="s">
        <v>143</v>
      </c>
      <c r="Q373" s="6" t="s">
        <v>34</v>
      </c>
      <c r="R373" s="18" t="s">
        <v>79</v>
      </c>
      <c r="S373" s="18" t="s">
        <v>58</v>
      </c>
      <c r="T373" s="6" t="s">
        <v>145</v>
      </c>
      <c r="U373" s="27">
        <f t="shared" si="16"/>
        <v>36362.317293328611</v>
      </c>
      <c r="V373" s="26" t="str">
        <f t="shared" si="17"/>
        <v>Davidson County, TN</v>
      </c>
    </row>
    <row r="374" spans="2:22" ht="15" thickBot="1" x14ac:dyDescent="0.35">
      <c r="B374" s="18">
        <v>362</v>
      </c>
      <c r="C374" s="5" t="s">
        <v>10</v>
      </c>
      <c r="D374" s="6" t="s">
        <v>11</v>
      </c>
      <c r="E374" s="7">
        <v>42005</v>
      </c>
      <c r="F374" s="8">
        <v>43647</v>
      </c>
      <c r="G374" s="8">
        <v>44012</v>
      </c>
      <c r="H374" s="140">
        <f>_xlfn.DAYS(G374,F374)/'Standards &amp; Assumptions'!$C$9</f>
        <v>52.142857142857146</v>
      </c>
      <c r="I374" s="19">
        <f t="shared" si="15"/>
        <v>36404.51946181884</v>
      </c>
      <c r="J374" s="139">
        <v>2085.6</v>
      </c>
      <c r="K374" s="20">
        <v>17.455178107891658</v>
      </c>
      <c r="L374" s="9" t="s">
        <v>3</v>
      </c>
      <c r="M374" s="6" t="s">
        <v>7</v>
      </c>
      <c r="N374" s="9" t="s">
        <v>8</v>
      </c>
      <c r="O374" s="6" t="s">
        <v>144</v>
      </c>
      <c r="P374" s="6" t="s">
        <v>143</v>
      </c>
      <c r="Q374" s="6" t="s">
        <v>34</v>
      </c>
      <c r="R374" s="18" t="s">
        <v>79</v>
      </c>
      <c r="S374" s="18" t="s">
        <v>58</v>
      </c>
      <c r="T374" s="6" t="s">
        <v>145</v>
      </c>
      <c r="U374" s="27">
        <f t="shared" si="16"/>
        <v>36404.51946181884</v>
      </c>
      <c r="V374" s="26" t="str">
        <f t="shared" si="17"/>
        <v>Davidson County, TN</v>
      </c>
    </row>
    <row r="375" spans="2:22" ht="15" thickBot="1" x14ac:dyDescent="0.35">
      <c r="B375" s="18">
        <v>363</v>
      </c>
      <c r="C375" s="5" t="s">
        <v>10</v>
      </c>
      <c r="D375" s="6" t="s">
        <v>11</v>
      </c>
      <c r="E375" s="8">
        <v>44013</v>
      </c>
      <c r="F375" s="8">
        <v>43647</v>
      </c>
      <c r="G375" s="8">
        <v>44012</v>
      </c>
      <c r="H375" s="140">
        <f>_xlfn.DAYS(G375,F375)/'Standards &amp; Assumptions'!$C$9</f>
        <v>52.142857142857146</v>
      </c>
      <c r="I375" s="19">
        <f t="shared" si="15"/>
        <v>33677.972432056376</v>
      </c>
      <c r="J375" s="139">
        <v>1929.18</v>
      </c>
      <c r="K375" s="20">
        <v>17.457143673507073</v>
      </c>
      <c r="L375" s="9" t="s">
        <v>3</v>
      </c>
      <c r="M375" s="9" t="s">
        <v>7</v>
      </c>
      <c r="N375" s="9" t="s">
        <v>8</v>
      </c>
      <c r="O375" s="6" t="s">
        <v>144</v>
      </c>
      <c r="P375" s="6" t="s">
        <v>143</v>
      </c>
      <c r="Q375" s="6" t="s">
        <v>34</v>
      </c>
      <c r="R375" s="18" t="s">
        <v>79</v>
      </c>
      <c r="S375" s="18" t="s">
        <v>58</v>
      </c>
      <c r="T375" s="6" t="s">
        <v>145</v>
      </c>
      <c r="U375" s="27">
        <f t="shared" si="16"/>
        <v>33677.972432056376</v>
      </c>
      <c r="V375" s="26" t="str">
        <f t="shared" si="17"/>
        <v>Davidson County, TN</v>
      </c>
    </row>
    <row r="376" spans="2:22" ht="15" thickBot="1" x14ac:dyDescent="0.35">
      <c r="B376" s="18">
        <v>364</v>
      </c>
      <c r="C376" s="5" t="s">
        <v>10</v>
      </c>
      <c r="D376" s="6" t="s">
        <v>11</v>
      </c>
      <c r="E376" s="8">
        <v>44013</v>
      </c>
      <c r="F376" s="8">
        <v>43647</v>
      </c>
      <c r="G376" s="8">
        <v>44012</v>
      </c>
      <c r="H376" s="140">
        <f>_xlfn.DAYS(G376,F376)/'Standards &amp; Assumptions'!$C$9</f>
        <v>52.142857142857146</v>
      </c>
      <c r="I376" s="19">
        <f t="shared" si="15"/>
        <v>33682.422697333306</v>
      </c>
      <c r="J376" s="139">
        <v>1929.18</v>
      </c>
      <c r="K376" s="20">
        <v>17.45945049053655</v>
      </c>
      <c r="L376" s="9" t="s">
        <v>3</v>
      </c>
      <c r="M376" s="9" t="s">
        <v>7</v>
      </c>
      <c r="N376" s="9" t="s">
        <v>8</v>
      </c>
      <c r="O376" s="6" t="s">
        <v>144</v>
      </c>
      <c r="P376" s="6" t="s">
        <v>143</v>
      </c>
      <c r="Q376" s="6" t="s">
        <v>34</v>
      </c>
      <c r="R376" s="18" t="s">
        <v>79</v>
      </c>
      <c r="S376" s="18" t="s">
        <v>58</v>
      </c>
      <c r="T376" s="6" t="s">
        <v>145</v>
      </c>
      <c r="U376" s="27">
        <f t="shared" si="16"/>
        <v>33682.422697333306</v>
      </c>
      <c r="V376" s="26" t="str">
        <f t="shared" si="17"/>
        <v>Davidson County, TN</v>
      </c>
    </row>
    <row r="377" spans="2:22" ht="15" thickBot="1" x14ac:dyDescent="0.35">
      <c r="B377" s="18">
        <v>365</v>
      </c>
      <c r="C377" s="5" t="s">
        <v>10</v>
      </c>
      <c r="D377" s="6" t="s">
        <v>11</v>
      </c>
      <c r="E377" s="8">
        <v>44013</v>
      </c>
      <c r="F377" s="8">
        <v>43647</v>
      </c>
      <c r="G377" s="8">
        <v>44012</v>
      </c>
      <c r="H377" s="140">
        <f>_xlfn.DAYS(G377,F377)/'Standards &amp; Assumptions'!$C$9</f>
        <v>52.142857142857146</v>
      </c>
      <c r="I377" s="19">
        <f t="shared" si="15"/>
        <v>33687.444432974669</v>
      </c>
      <c r="J377" s="139">
        <v>1929.18</v>
      </c>
      <c r="K377" s="20">
        <v>17.462053532057489</v>
      </c>
      <c r="L377" s="9" t="s">
        <v>3</v>
      </c>
      <c r="M377" s="9" t="s">
        <v>7</v>
      </c>
      <c r="N377" s="9" t="s">
        <v>8</v>
      </c>
      <c r="O377" s="6" t="s">
        <v>144</v>
      </c>
      <c r="P377" s="6" t="s">
        <v>143</v>
      </c>
      <c r="Q377" s="6" t="s">
        <v>34</v>
      </c>
      <c r="R377" s="18" t="s">
        <v>79</v>
      </c>
      <c r="S377" s="18" t="s">
        <v>58</v>
      </c>
      <c r="T377" s="6" t="s">
        <v>145</v>
      </c>
      <c r="U377" s="27">
        <f t="shared" si="16"/>
        <v>33687.444432974669</v>
      </c>
      <c r="V377" s="26" t="str">
        <f t="shared" si="17"/>
        <v>Davidson County, TN</v>
      </c>
    </row>
    <row r="378" spans="2:22" ht="15" thickBot="1" x14ac:dyDescent="0.35">
      <c r="B378" s="18">
        <v>366</v>
      </c>
      <c r="C378" s="5" t="s">
        <v>10</v>
      </c>
      <c r="D378" s="6" t="s">
        <v>11</v>
      </c>
      <c r="E378" s="8">
        <v>44013</v>
      </c>
      <c r="F378" s="8">
        <v>43647</v>
      </c>
      <c r="G378" s="8">
        <v>44012</v>
      </c>
      <c r="H378" s="140">
        <f>_xlfn.DAYS(G378,F378)/'Standards &amp; Assumptions'!$C$9</f>
        <v>52.142857142857146</v>
      </c>
      <c r="I378" s="19">
        <f t="shared" si="15"/>
        <v>33724.287871969784</v>
      </c>
      <c r="J378" s="139">
        <v>1929.18</v>
      </c>
      <c r="K378" s="20">
        <v>17.481151510989012</v>
      </c>
      <c r="L378" s="9" t="s">
        <v>3</v>
      </c>
      <c r="M378" s="9" t="s">
        <v>7</v>
      </c>
      <c r="N378" s="9" t="s">
        <v>8</v>
      </c>
      <c r="O378" s="6" t="s">
        <v>144</v>
      </c>
      <c r="P378" s="6" t="s">
        <v>143</v>
      </c>
      <c r="Q378" s="6" t="s">
        <v>34</v>
      </c>
      <c r="R378" s="18" t="s">
        <v>79</v>
      </c>
      <c r="S378" s="18" t="s">
        <v>58</v>
      </c>
      <c r="T378" s="6" t="s">
        <v>145</v>
      </c>
      <c r="U378" s="27">
        <f t="shared" si="16"/>
        <v>33724.287871969784</v>
      </c>
      <c r="V378" s="26" t="str">
        <f t="shared" si="17"/>
        <v>Davidson County, TN</v>
      </c>
    </row>
    <row r="379" spans="2:22" ht="15" thickBot="1" x14ac:dyDescent="0.35">
      <c r="B379" s="18">
        <v>367</v>
      </c>
      <c r="C379" s="10" t="s">
        <v>10</v>
      </c>
      <c r="D379" s="6" t="s">
        <v>11</v>
      </c>
      <c r="E379" s="8">
        <v>43983</v>
      </c>
      <c r="F379" s="8">
        <v>43647</v>
      </c>
      <c r="G379" s="8">
        <v>44012</v>
      </c>
      <c r="H379" s="140">
        <f>_xlfn.DAYS(G379,F379)/'Standards &amp; Assumptions'!$C$9</f>
        <v>52.142857142857146</v>
      </c>
      <c r="I379" s="19">
        <f t="shared" si="15"/>
        <v>36528.474383867513</v>
      </c>
      <c r="J379" s="139">
        <v>2085.6</v>
      </c>
      <c r="K379" s="20">
        <v>17.514611806610816</v>
      </c>
      <c r="L379" s="9" t="s">
        <v>3</v>
      </c>
      <c r="M379" s="6" t="s">
        <v>7</v>
      </c>
      <c r="N379" s="9" t="s">
        <v>8</v>
      </c>
      <c r="O379" s="6" t="s">
        <v>144</v>
      </c>
      <c r="P379" s="6" t="s">
        <v>143</v>
      </c>
      <c r="Q379" s="6" t="s">
        <v>34</v>
      </c>
      <c r="R379" s="18" t="s">
        <v>79</v>
      </c>
      <c r="S379" s="18" t="s">
        <v>58</v>
      </c>
      <c r="T379" s="6" t="s">
        <v>145</v>
      </c>
      <c r="U379" s="27">
        <f t="shared" si="16"/>
        <v>36528.474383867513</v>
      </c>
      <c r="V379" s="26" t="str">
        <f t="shared" si="17"/>
        <v>Davidson County, TN</v>
      </c>
    </row>
    <row r="380" spans="2:22" ht="15" thickBot="1" x14ac:dyDescent="0.35">
      <c r="B380" s="18">
        <v>368</v>
      </c>
      <c r="C380" s="10" t="s">
        <v>10</v>
      </c>
      <c r="D380" s="6" t="s">
        <v>11</v>
      </c>
      <c r="E380" s="8">
        <v>43983</v>
      </c>
      <c r="F380" s="8">
        <v>43647</v>
      </c>
      <c r="G380" s="8">
        <v>44012</v>
      </c>
      <c r="H380" s="140">
        <f>_xlfn.DAYS(G380,F380)/'Standards &amp; Assumptions'!$C$9</f>
        <v>52.142857142857146</v>
      </c>
      <c r="I380" s="19">
        <f t="shared" si="15"/>
        <v>36546.201504573117</v>
      </c>
      <c r="J380" s="139">
        <v>2085.6</v>
      </c>
      <c r="K380" s="20">
        <v>17.52311157679954</v>
      </c>
      <c r="L380" s="9" t="s">
        <v>3</v>
      </c>
      <c r="M380" s="6" t="s">
        <v>7</v>
      </c>
      <c r="N380" s="9" t="s">
        <v>8</v>
      </c>
      <c r="O380" s="6" t="s">
        <v>144</v>
      </c>
      <c r="P380" s="6" t="s">
        <v>143</v>
      </c>
      <c r="Q380" s="6" t="s">
        <v>34</v>
      </c>
      <c r="R380" s="18" t="s">
        <v>79</v>
      </c>
      <c r="S380" s="18" t="s">
        <v>58</v>
      </c>
      <c r="T380" s="6" t="s">
        <v>145</v>
      </c>
      <c r="U380" s="27">
        <f t="shared" si="16"/>
        <v>36546.201504573117</v>
      </c>
      <c r="V380" s="26" t="str">
        <f t="shared" si="17"/>
        <v>Davidson County, TN</v>
      </c>
    </row>
    <row r="381" spans="2:22" ht="15" thickBot="1" x14ac:dyDescent="0.35">
      <c r="B381" s="18">
        <v>369</v>
      </c>
      <c r="C381" s="10" t="s">
        <v>10</v>
      </c>
      <c r="D381" s="6" t="s">
        <v>11</v>
      </c>
      <c r="E381" s="8">
        <v>43983</v>
      </c>
      <c r="F381" s="8">
        <v>43647</v>
      </c>
      <c r="G381" s="8">
        <v>44012</v>
      </c>
      <c r="H381" s="140">
        <f>_xlfn.DAYS(G381,F381)/'Standards &amp; Assumptions'!$C$9</f>
        <v>52.142857142857146</v>
      </c>
      <c r="I381" s="19">
        <f t="shared" si="15"/>
        <v>36565.907759290836</v>
      </c>
      <c r="J381" s="139">
        <v>2085.6</v>
      </c>
      <c r="K381" s="20">
        <v>17.532560298854449</v>
      </c>
      <c r="L381" s="9" t="s">
        <v>3</v>
      </c>
      <c r="M381" s="6" t="s">
        <v>7</v>
      </c>
      <c r="N381" s="9" t="s">
        <v>8</v>
      </c>
      <c r="O381" s="6" t="s">
        <v>144</v>
      </c>
      <c r="P381" s="6" t="s">
        <v>143</v>
      </c>
      <c r="Q381" s="6" t="s">
        <v>34</v>
      </c>
      <c r="R381" s="18" t="s">
        <v>79</v>
      </c>
      <c r="S381" s="18" t="s">
        <v>58</v>
      </c>
      <c r="T381" s="6" t="s">
        <v>145</v>
      </c>
      <c r="U381" s="27">
        <f t="shared" si="16"/>
        <v>36565.907759290836</v>
      </c>
      <c r="V381" s="26" t="str">
        <f t="shared" si="17"/>
        <v>Davidson County, TN</v>
      </c>
    </row>
    <row r="382" spans="2:22" ht="15" thickBot="1" x14ac:dyDescent="0.35">
      <c r="B382" s="18">
        <v>370</v>
      </c>
      <c r="C382" s="10" t="s">
        <v>10</v>
      </c>
      <c r="D382" s="6" t="s">
        <v>11</v>
      </c>
      <c r="E382" s="8">
        <v>43983</v>
      </c>
      <c r="F382" s="8">
        <v>43647</v>
      </c>
      <c r="G382" s="8">
        <v>44012</v>
      </c>
      <c r="H382" s="140">
        <f>_xlfn.DAYS(G382,F382)/'Standards &amp; Assumptions'!$C$9</f>
        <v>52.142857142857146</v>
      </c>
      <c r="I382" s="19">
        <f t="shared" si="15"/>
        <v>36572.496773695711</v>
      </c>
      <c r="J382" s="139">
        <v>2085.6</v>
      </c>
      <c r="K382" s="20">
        <v>17.535719588461696</v>
      </c>
      <c r="L382" s="9" t="s">
        <v>3</v>
      </c>
      <c r="M382" s="6" t="s">
        <v>7</v>
      </c>
      <c r="N382" s="9" t="s">
        <v>8</v>
      </c>
      <c r="O382" s="6" t="s">
        <v>144</v>
      </c>
      <c r="P382" s="6" t="s">
        <v>143</v>
      </c>
      <c r="Q382" s="6" t="s">
        <v>34</v>
      </c>
      <c r="R382" s="18" t="s">
        <v>79</v>
      </c>
      <c r="S382" s="18" t="s">
        <v>58</v>
      </c>
      <c r="T382" s="6" t="s">
        <v>145</v>
      </c>
      <c r="U382" s="27">
        <f t="shared" si="16"/>
        <v>36572.496773695711</v>
      </c>
      <c r="V382" s="26" t="str">
        <f t="shared" si="17"/>
        <v>Davidson County, TN</v>
      </c>
    </row>
    <row r="383" spans="2:22" ht="15" thickBot="1" x14ac:dyDescent="0.35">
      <c r="B383" s="18">
        <v>371</v>
      </c>
      <c r="C383" s="10" t="s">
        <v>10</v>
      </c>
      <c r="D383" s="6" t="s">
        <v>11</v>
      </c>
      <c r="E383" s="8">
        <v>43983</v>
      </c>
      <c r="F383" s="8">
        <v>43647</v>
      </c>
      <c r="G383" s="8">
        <v>44012</v>
      </c>
      <c r="H383" s="140">
        <f>_xlfn.DAYS(G383,F383)/'Standards &amp; Assumptions'!$C$9</f>
        <v>52.142857142857146</v>
      </c>
      <c r="I383" s="19">
        <f t="shared" si="15"/>
        <v>34882.290134542156</v>
      </c>
      <c r="J383" s="139">
        <v>1981.32</v>
      </c>
      <c r="K383" s="20">
        <v>17.60558119563834</v>
      </c>
      <c r="L383" s="9" t="s">
        <v>3</v>
      </c>
      <c r="M383" s="6" t="s">
        <v>7</v>
      </c>
      <c r="N383" s="9" t="s">
        <v>8</v>
      </c>
      <c r="O383" s="6" t="s">
        <v>144</v>
      </c>
      <c r="P383" s="6" t="s">
        <v>143</v>
      </c>
      <c r="Q383" s="6" t="s">
        <v>34</v>
      </c>
      <c r="R383" s="18" t="s">
        <v>79</v>
      </c>
      <c r="S383" s="18" t="s">
        <v>58</v>
      </c>
      <c r="T383" s="6" t="s">
        <v>145</v>
      </c>
      <c r="U383" s="27">
        <f t="shared" si="16"/>
        <v>34882.290134542156</v>
      </c>
      <c r="V383" s="26" t="str">
        <f t="shared" si="17"/>
        <v>Davidson County, TN</v>
      </c>
    </row>
    <row r="384" spans="2:22" ht="15" thickBot="1" x14ac:dyDescent="0.35">
      <c r="B384" s="18">
        <v>372</v>
      </c>
      <c r="C384" s="10" t="s">
        <v>10</v>
      </c>
      <c r="D384" s="6" t="s">
        <v>11</v>
      </c>
      <c r="E384" s="8">
        <v>43983</v>
      </c>
      <c r="F384" s="8">
        <v>43647</v>
      </c>
      <c r="G384" s="8">
        <v>44012</v>
      </c>
      <c r="H384" s="140">
        <f>_xlfn.DAYS(G384,F384)/'Standards &amp; Assumptions'!$C$9</f>
        <v>52.142857142857146</v>
      </c>
      <c r="I384" s="19">
        <f t="shared" si="15"/>
        <v>33981.227808832002</v>
      </c>
      <c r="J384" s="139">
        <v>1929.18</v>
      </c>
      <c r="K384" s="20">
        <v>17.614337598789124</v>
      </c>
      <c r="L384" s="9" t="s">
        <v>3</v>
      </c>
      <c r="M384" s="6" t="s">
        <v>7</v>
      </c>
      <c r="N384" s="9" t="s">
        <v>8</v>
      </c>
      <c r="O384" s="6" t="s">
        <v>144</v>
      </c>
      <c r="P384" s="6" t="s">
        <v>143</v>
      </c>
      <c r="Q384" s="6" t="s">
        <v>34</v>
      </c>
      <c r="R384" s="18" t="s">
        <v>79</v>
      </c>
      <c r="S384" s="18" t="s">
        <v>58</v>
      </c>
      <c r="T384" s="6" t="s">
        <v>145</v>
      </c>
      <c r="U384" s="27">
        <f t="shared" si="16"/>
        <v>33981.227808832002</v>
      </c>
      <c r="V384" s="26" t="str">
        <f t="shared" si="17"/>
        <v>Davidson County, TN</v>
      </c>
    </row>
    <row r="385" spans="2:22" ht="15" thickBot="1" x14ac:dyDescent="0.35">
      <c r="B385" s="18">
        <v>373</v>
      </c>
      <c r="C385" s="10" t="s">
        <v>10</v>
      </c>
      <c r="D385" s="6" t="s">
        <v>11</v>
      </c>
      <c r="E385" s="8">
        <v>43983</v>
      </c>
      <c r="F385" s="8">
        <v>43647</v>
      </c>
      <c r="G385" s="8">
        <v>44012</v>
      </c>
      <c r="H385" s="140">
        <f>_xlfn.DAYS(G385,F385)/'Standards &amp; Assumptions'!$C$9</f>
        <v>52.142857142857146</v>
      </c>
      <c r="I385" s="19">
        <f t="shared" si="15"/>
        <v>33100.368465934822</v>
      </c>
      <c r="J385" s="139">
        <v>1877.04</v>
      </c>
      <c r="K385" s="20">
        <v>17.634343682571934</v>
      </c>
      <c r="L385" s="9" t="s">
        <v>3</v>
      </c>
      <c r="M385" s="6" t="s">
        <v>7</v>
      </c>
      <c r="N385" s="9" t="s">
        <v>8</v>
      </c>
      <c r="O385" s="6" t="s">
        <v>144</v>
      </c>
      <c r="P385" s="6" t="s">
        <v>143</v>
      </c>
      <c r="Q385" s="6" t="s">
        <v>34</v>
      </c>
      <c r="R385" s="18" t="s">
        <v>79</v>
      </c>
      <c r="S385" s="18" t="s">
        <v>58</v>
      </c>
      <c r="T385" s="6" t="s">
        <v>145</v>
      </c>
      <c r="U385" s="27">
        <f t="shared" si="16"/>
        <v>33100.368465934822</v>
      </c>
      <c r="V385" s="26" t="str">
        <f t="shared" si="17"/>
        <v>Davidson County, TN</v>
      </c>
    </row>
    <row r="386" spans="2:22" ht="15" thickBot="1" x14ac:dyDescent="0.35">
      <c r="B386" s="18">
        <v>374</v>
      </c>
      <c r="C386" s="5" t="s">
        <v>9</v>
      </c>
      <c r="D386" s="6" t="s">
        <v>11</v>
      </c>
      <c r="E386" s="7">
        <v>42736</v>
      </c>
      <c r="F386" s="8">
        <v>43647</v>
      </c>
      <c r="G386" s="8">
        <v>44012</v>
      </c>
      <c r="H386" s="140">
        <f>_xlfn.DAYS(G386,F386)/'Standards &amp; Assumptions'!$C$9</f>
        <v>52.142857142857146</v>
      </c>
      <c r="I386" s="19">
        <f t="shared" si="15"/>
        <v>32229.846360396881</v>
      </c>
      <c r="J386" s="139">
        <v>1824.9</v>
      </c>
      <c r="K386" s="20">
        <v>17.661157521177532</v>
      </c>
      <c r="L386" s="9" t="s">
        <v>3</v>
      </c>
      <c r="M386" s="6" t="s">
        <v>7</v>
      </c>
      <c r="N386" s="9" t="s">
        <v>8</v>
      </c>
      <c r="O386" s="6" t="s">
        <v>144</v>
      </c>
      <c r="P386" s="6" t="s">
        <v>143</v>
      </c>
      <c r="Q386" s="6" t="s">
        <v>34</v>
      </c>
      <c r="R386" s="18" t="s">
        <v>79</v>
      </c>
      <c r="S386" s="18" t="s">
        <v>58</v>
      </c>
      <c r="T386" s="6" t="s">
        <v>145</v>
      </c>
      <c r="U386" s="27">
        <f t="shared" si="16"/>
        <v>32229.846360396881</v>
      </c>
      <c r="V386" s="26" t="str">
        <f t="shared" si="17"/>
        <v>Davidson County, TN</v>
      </c>
    </row>
    <row r="387" spans="2:22" ht="15" thickBot="1" x14ac:dyDescent="0.35">
      <c r="B387" s="18">
        <v>375</v>
      </c>
      <c r="C387" s="10" t="s">
        <v>10</v>
      </c>
      <c r="D387" s="6" t="s">
        <v>11</v>
      </c>
      <c r="E387" s="8">
        <v>43983</v>
      </c>
      <c r="F387" s="8">
        <v>43647</v>
      </c>
      <c r="G387" s="8">
        <v>44012</v>
      </c>
      <c r="H387" s="140">
        <f>_xlfn.DAYS(G387,F387)/'Standards &amp; Assumptions'!$C$9</f>
        <v>52.142857142857146</v>
      </c>
      <c r="I387" s="19">
        <f t="shared" si="15"/>
        <v>32230.826167148054</v>
      </c>
      <c r="J387" s="139">
        <v>1824.9</v>
      </c>
      <c r="K387" s="20">
        <v>17.661694431008851</v>
      </c>
      <c r="L387" s="9" t="s">
        <v>3</v>
      </c>
      <c r="M387" s="6" t="s">
        <v>7</v>
      </c>
      <c r="N387" s="9" t="s">
        <v>8</v>
      </c>
      <c r="O387" s="6" t="s">
        <v>144</v>
      </c>
      <c r="P387" s="6" t="s">
        <v>143</v>
      </c>
      <c r="Q387" s="6" t="s">
        <v>34</v>
      </c>
      <c r="R387" s="18" t="s">
        <v>79</v>
      </c>
      <c r="S387" s="18" t="s">
        <v>58</v>
      </c>
      <c r="T387" s="6" t="s">
        <v>145</v>
      </c>
      <c r="U387" s="27">
        <f t="shared" si="16"/>
        <v>32230.826167148054</v>
      </c>
      <c r="V387" s="26" t="str">
        <f t="shared" si="17"/>
        <v>Davidson County, TN</v>
      </c>
    </row>
    <row r="388" spans="2:22" ht="15" thickBot="1" x14ac:dyDescent="0.35">
      <c r="B388" s="18">
        <v>376</v>
      </c>
      <c r="C388" s="10" t="s">
        <v>10</v>
      </c>
      <c r="D388" s="6" t="s">
        <v>11</v>
      </c>
      <c r="E388" s="8">
        <v>43983</v>
      </c>
      <c r="F388" s="8">
        <v>43647</v>
      </c>
      <c r="G388" s="8">
        <v>44012</v>
      </c>
      <c r="H388" s="140">
        <f>_xlfn.DAYS(G388,F388)/'Standards &amp; Assumptions'!$C$9</f>
        <v>52.142857142857146</v>
      </c>
      <c r="I388" s="19">
        <f t="shared" si="15"/>
        <v>30415.014610225466</v>
      </c>
      <c r="J388" s="139">
        <v>1720.6200000000001</v>
      </c>
      <c r="K388" s="20">
        <v>17.676776168024006</v>
      </c>
      <c r="L388" s="9" t="s">
        <v>3</v>
      </c>
      <c r="M388" s="6" t="s">
        <v>7</v>
      </c>
      <c r="N388" s="9" t="s">
        <v>8</v>
      </c>
      <c r="O388" s="6" t="s">
        <v>144</v>
      </c>
      <c r="P388" s="6" t="s">
        <v>143</v>
      </c>
      <c r="Q388" s="6" t="s">
        <v>34</v>
      </c>
      <c r="R388" s="18" t="s">
        <v>79</v>
      </c>
      <c r="S388" s="18" t="s">
        <v>58</v>
      </c>
      <c r="T388" s="6" t="s">
        <v>145</v>
      </c>
      <c r="U388" s="27">
        <f t="shared" si="16"/>
        <v>30415.014610225466</v>
      </c>
      <c r="V388" s="26" t="str">
        <f t="shared" si="17"/>
        <v>Davidson County, TN</v>
      </c>
    </row>
    <row r="389" spans="2:22" ht="15" thickBot="1" x14ac:dyDescent="0.35">
      <c r="B389" s="18">
        <v>377</v>
      </c>
      <c r="C389" s="10" t="s">
        <v>10</v>
      </c>
      <c r="D389" s="6" t="s">
        <v>11</v>
      </c>
      <c r="E389" s="8">
        <v>43983</v>
      </c>
      <c r="F389" s="8">
        <v>43647</v>
      </c>
      <c r="G389" s="8">
        <v>44012</v>
      </c>
      <c r="H389" s="140">
        <f>_xlfn.DAYS(G389,F389)/'Standards &amp; Assumptions'!$C$9</f>
        <v>52.142857142857146</v>
      </c>
      <c r="I389" s="19">
        <f t="shared" si="15"/>
        <v>30438.978743897515</v>
      </c>
      <c r="J389" s="139">
        <v>1720.6200000000001</v>
      </c>
      <c r="K389" s="20">
        <v>17.690703783460329</v>
      </c>
      <c r="L389" s="9" t="s">
        <v>3</v>
      </c>
      <c r="M389" s="6" t="s">
        <v>7</v>
      </c>
      <c r="N389" s="9" t="s">
        <v>8</v>
      </c>
      <c r="O389" s="6" t="s">
        <v>144</v>
      </c>
      <c r="P389" s="6" t="s">
        <v>143</v>
      </c>
      <c r="Q389" s="6" t="s">
        <v>34</v>
      </c>
      <c r="R389" s="18" t="s">
        <v>79</v>
      </c>
      <c r="S389" s="18" t="s">
        <v>58</v>
      </c>
      <c r="T389" s="6" t="s">
        <v>145</v>
      </c>
      <c r="U389" s="27">
        <f t="shared" si="16"/>
        <v>30438.978743897515</v>
      </c>
      <c r="V389" s="26" t="str">
        <f t="shared" si="17"/>
        <v>Davidson County, TN</v>
      </c>
    </row>
    <row r="390" spans="2:22" ht="15" thickBot="1" x14ac:dyDescent="0.35">
      <c r="B390" s="18">
        <v>378</v>
      </c>
      <c r="C390" s="10" t="s">
        <v>10</v>
      </c>
      <c r="D390" s="6" t="s">
        <v>11</v>
      </c>
      <c r="E390" s="8">
        <v>43983</v>
      </c>
      <c r="F390" s="8">
        <v>43647</v>
      </c>
      <c r="G390" s="8">
        <v>44012</v>
      </c>
      <c r="H390" s="140">
        <f>_xlfn.DAYS(G390,F390)/'Standards &amp; Assumptions'!$C$9</f>
        <v>52.142857142857146</v>
      </c>
      <c r="I390" s="19">
        <f t="shared" si="15"/>
        <v>29620.721309089578</v>
      </c>
      <c r="J390" s="139">
        <v>1668.48</v>
      </c>
      <c r="K390" s="20">
        <v>17.753117393729369</v>
      </c>
      <c r="L390" s="9" t="s">
        <v>3</v>
      </c>
      <c r="M390" s="6" t="s">
        <v>7</v>
      </c>
      <c r="N390" s="9" t="s">
        <v>8</v>
      </c>
      <c r="O390" s="6" t="s">
        <v>144</v>
      </c>
      <c r="P390" s="6" t="s">
        <v>143</v>
      </c>
      <c r="Q390" s="6" t="s">
        <v>34</v>
      </c>
      <c r="R390" s="18" t="s">
        <v>79</v>
      </c>
      <c r="S390" s="18" t="s">
        <v>58</v>
      </c>
      <c r="T390" s="6" t="s">
        <v>145</v>
      </c>
      <c r="U390" s="27">
        <f t="shared" si="16"/>
        <v>29620.721309089578</v>
      </c>
      <c r="V390" s="26" t="str">
        <f t="shared" si="17"/>
        <v>Davidson County, TN</v>
      </c>
    </row>
    <row r="391" spans="2:22" ht="15" thickBot="1" x14ac:dyDescent="0.35">
      <c r="B391" s="18">
        <v>379</v>
      </c>
      <c r="C391" s="10" t="s">
        <v>10</v>
      </c>
      <c r="D391" s="6" t="s">
        <v>11</v>
      </c>
      <c r="E391" s="8">
        <v>43983</v>
      </c>
      <c r="F391" s="8">
        <v>43647</v>
      </c>
      <c r="G391" s="8">
        <v>44012</v>
      </c>
      <c r="H391" s="140">
        <f>_xlfn.DAYS(G391,F391)/'Standards &amp; Assumptions'!$C$9</f>
        <v>52.142857142857146</v>
      </c>
      <c r="I391" s="19">
        <f t="shared" si="15"/>
        <v>28720.008568534897</v>
      </c>
      <c r="J391" s="139">
        <v>1616.34</v>
      </c>
      <c r="K391" s="20">
        <v>17.768544098726071</v>
      </c>
      <c r="L391" s="9" t="s">
        <v>3</v>
      </c>
      <c r="M391" s="6" t="s">
        <v>7</v>
      </c>
      <c r="N391" s="9" t="s">
        <v>8</v>
      </c>
      <c r="O391" s="6" t="s">
        <v>144</v>
      </c>
      <c r="P391" s="6" t="s">
        <v>143</v>
      </c>
      <c r="Q391" s="6" t="s">
        <v>34</v>
      </c>
      <c r="R391" s="18" t="s">
        <v>79</v>
      </c>
      <c r="S391" s="18" t="s">
        <v>58</v>
      </c>
      <c r="T391" s="6" t="s">
        <v>145</v>
      </c>
      <c r="U391" s="27">
        <f t="shared" si="16"/>
        <v>28720.008568534897</v>
      </c>
      <c r="V391" s="26" t="str">
        <f t="shared" si="17"/>
        <v>Davidson County, TN</v>
      </c>
    </row>
    <row r="392" spans="2:22" ht="15" thickBot="1" x14ac:dyDescent="0.35">
      <c r="B392" s="18">
        <v>380</v>
      </c>
      <c r="C392" s="5" t="s">
        <v>10</v>
      </c>
      <c r="D392" s="6" t="s">
        <v>11</v>
      </c>
      <c r="E392" s="8">
        <v>44029</v>
      </c>
      <c r="F392" s="8">
        <v>43647</v>
      </c>
      <c r="G392" s="8">
        <v>44012</v>
      </c>
      <c r="H392" s="140">
        <f>_xlfn.DAYS(G392,F392)/'Standards &amp; Assumptions'!$C$9</f>
        <v>52.142857142857146</v>
      </c>
      <c r="I392" s="19">
        <f t="shared" si="15"/>
        <v>37077.290046367438</v>
      </c>
      <c r="J392" s="139">
        <v>2085.6</v>
      </c>
      <c r="K392" s="20">
        <v>17.777757022615766</v>
      </c>
      <c r="L392" s="9" t="s">
        <v>3</v>
      </c>
      <c r="M392" s="9" t="s">
        <v>7</v>
      </c>
      <c r="N392" s="9" t="s">
        <v>8</v>
      </c>
      <c r="O392" s="6" t="s">
        <v>144</v>
      </c>
      <c r="P392" s="6" t="s">
        <v>143</v>
      </c>
      <c r="Q392" s="6" t="s">
        <v>34</v>
      </c>
      <c r="R392" s="18" t="s">
        <v>79</v>
      </c>
      <c r="S392" s="18" t="s">
        <v>58</v>
      </c>
      <c r="T392" s="6" t="s">
        <v>145</v>
      </c>
      <c r="U392" s="27">
        <f t="shared" si="16"/>
        <v>37077.290046367438</v>
      </c>
      <c r="V392" s="26" t="str">
        <f t="shared" si="17"/>
        <v>Davidson County, TN</v>
      </c>
    </row>
    <row r="393" spans="2:22" ht="15" thickBot="1" x14ac:dyDescent="0.35">
      <c r="B393" s="18">
        <v>381</v>
      </c>
      <c r="C393" s="5" t="s">
        <v>10</v>
      </c>
      <c r="D393" s="6" t="s">
        <v>11</v>
      </c>
      <c r="E393" s="8">
        <v>44031</v>
      </c>
      <c r="F393" s="8">
        <v>43647</v>
      </c>
      <c r="G393" s="8">
        <v>44012</v>
      </c>
      <c r="H393" s="140">
        <f>_xlfn.DAYS(G393,F393)/'Standards &amp; Assumptions'!$C$9</f>
        <v>52.142857142857146</v>
      </c>
      <c r="I393" s="19">
        <f t="shared" si="15"/>
        <v>37080.19279480564</v>
      </c>
      <c r="J393" s="139">
        <v>2085.6</v>
      </c>
      <c r="K393" s="20">
        <v>17.779148827582297</v>
      </c>
      <c r="L393" s="9" t="s">
        <v>3</v>
      </c>
      <c r="M393" s="9" t="s">
        <v>7</v>
      </c>
      <c r="N393" s="9" t="s">
        <v>8</v>
      </c>
      <c r="O393" s="6" t="s">
        <v>144</v>
      </c>
      <c r="P393" s="6" t="s">
        <v>143</v>
      </c>
      <c r="Q393" s="6" t="s">
        <v>34</v>
      </c>
      <c r="R393" s="18" t="s">
        <v>79</v>
      </c>
      <c r="S393" s="18" t="s">
        <v>58</v>
      </c>
      <c r="T393" s="6" t="s">
        <v>145</v>
      </c>
      <c r="U393" s="27">
        <f t="shared" si="16"/>
        <v>37080.19279480564</v>
      </c>
      <c r="V393" s="26" t="str">
        <f t="shared" si="17"/>
        <v>Davidson County, TN</v>
      </c>
    </row>
    <row r="394" spans="2:22" ht="15" thickBot="1" x14ac:dyDescent="0.35">
      <c r="B394" s="18">
        <v>382</v>
      </c>
      <c r="C394" s="5" t="s">
        <v>10</v>
      </c>
      <c r="D394" s="6" t="s">
        <v>11</v>
      </c>
      <c r="E394" s="8">
        <v>44032</v>
      </c>
      <c r="F394" s="8">
        <v>43647</v>
      </c>
      <c r="G394" s="8">
        <v>44012</v>
      </c>
      <c r="H394" s="140">
        <f>_xlfn.DAYS(G394,F394)/'Standards &amp; Assumptions'!$C$9</f>
        <v>52.142857142857146</v>
      </c>
      <c r="I394" s="19">
        <f t="shared" si="15"/>
        <v>37110.798417883962</v>
      </c>
      <c r="J394" s="139">
        <v>2085.6</v>
      </c>
      <c r="K394" s="20">
        <v>17.793823560550422</v>
      </c>
      <c r="L394" s="9" t="s">
        <v>3</v>
      </c>
      <c r="M394" s="9" t="s">
        <v>7</v>
      </c>
      <c r="N394" s="9" t="s">
        <v>8</v>
      </c>
      <c r="O394" s="6" t="s">
        <v>144</v>
      </c>
      <c r="P394" s="6" t="s">
        <v>143</v>
      </c>
      <c r="Q394" s="6" t="s">
        <v>34</v>
      </c>
      <c r="R394" s="18" t="s">
        <v>79</v>
      </c>
      <c r="S394" s="18" t="s">
        <v>58</v>
      </c>
      <c r="T394" s="6" t="s">
        <v>145</v>
      </c>
      <c r="U394" s="27">
        <f t="shared" si="16"/>
        <v>37110.798417883962</v>
      </c>
      <c r="V394" s="26" t="str">
        <f t="shared" si="17"/>
        <v>Davidson County, TN</v>
      </c>
    </row>
    <row r="395" spans="2:22" ht="15" thickBot="1" x14ac:dyDescent="0.35">
      <c r="B395" s="18">
        <v>383</v>
      </c>
      <c r="C395" s="5" t="s">
        <v>10</v>
      </c>
      <c r="D395" s="6" t="s">
        <v>11</v>
      </c>
      <c r="E395" s="8">
        <v>44023</v>
      </c>
      <c r="F395" s="8">
        <v>43647</v>
      </c>
      <c r="G395" s="8">
        <v>44012</v>
      </c>
      <c r="H395" s="140">
        <f>_xlfn.DAYS(G395,F395)/'Standards &amp; Assumptions'!$C$9</f>
        <v>52.142857142857146</v>
      </c>
      <c r="I395" s="19">
        <f t="shared" si="15"/>
        <v>35398.705196701732</v>
      </c>
      <c r="J395" s="139">
        <v>1981.32</v>
      </c>
      <c r="K395" s="20">
        <v>17.866223122313272</v>
      </c>
      <c r="L395" s="9" t="s">
        <v>3</v>
      </c>
      <c r="M395" s="9" t="s">
        <v>7</v>
      </c>
      <c r="N395" s="9" t="s">
        <v>8</v>
      </c>
      <c r="O395" s="6" t="s">
        <v>144</v>
      </c>
      <c r="P395" s="6" t="s">
        <v>143</v>
      </c>
      <c r="Q395" s="6" t="s">
        <v>34</v>
      </c>
      <c r="R395" s="18" t="s">
        <v>79</v>
      </c>
      <c r="S395" s="18" t="s">
        <v>58</v>
      </c>
      <c r="T395" s="6" t="s">
        <v>145</v>
      </c>
      <c r="U395" s="27">
        <f t="shared" si="16"/>
        <v>35398.705196701732</v>
      </c>
      <c r="V395" s="26" t="str">
        <f t="shared" si="17"/>
        <v>Davidson County, TN</v>
      </c>
    </row>
    <row r="396" spans="2:22" ht="15" thickBot="1" x14ac:dyDescent="0.35">
      <c r="B396" s="18">
        <v>384</v>
      </c>
      <c r="C396" s="5" t="s">
        <v>10</v>
      </c>
      <c r="D396" s="6" t="s">
        <v>11</v>
      </c>
      <c r="E396" s="8">
        <v>44014</v>
      </c>
      <c r="F396" s="8">
        <v>43647</v>
      </c>
      <c r="G396" s="8">
        <v>44012</v>
      </c>
      <c r="H396" s="140">
        <f>_xlfn.DAYS(G396,F396)/'Standards &amp; Assumptions'!$C$9</f>
        <v>52.142857142857146</v>
      </c>
      <c r="I396" s="19">
        <f t="shared" si="15"/>
        <v>33551.872321000548</v>
      </c>
      <c r="J396" s="139">
        <v>1877.04</v>
      </c>
      <c r="K396" s="20">
        <v>17.874884030708216</v>
      </c>
      <c r="L396" s="9" t="s">
        <v>3</v>
      </c>
      <c r="M396" s="9" t="s">
        <v>7</v>
      </c>
      <c r="N396" s="9" t="s">
        <v>8</v>
      </c>
      <c r="O396" s="6" t="s">
        <v>144</v>
      </c>
      <c r="P396" s="6" t="s">
        <v>143</v>
      </c>
      <c r="Q396" s="6" t="s">
        <v>34</v>
      </c>
      <c r="R396" s="18" t="s">
        <v>79</v>
      </c>
      <c r="S396" s="18" t="s">
        <v>58</v>
      </c>
      <c r="T396" s="6" t="s">
        <v>145</v>
      </c>
      <c r="U396" s="27">
        <f t="shared" si="16"/>
        <v>33551.872321000548</v>
      </c>
      <c r="V396" s="26" t="str">
        <f t="shared" si="17"/>
        <v>Davidson County, TN</v>
      </c>
    </row>
    <row r="397" spans="2:22" ht="15" thickBot="1" x14ac:dyDescent="0.35">
      <c r="B397" s="18">
        <v>385</v>
      </c>
      <c r="C397" s="5" t="s">
        <v>10</v>
      </c>
      <c r="D397" s="6" t="s">
        <v>11</v>
      </c>
      <c r="E397" s="8">
        <v>44019</v>
      </c>
      <c r="F397" s="8">
        <v>43647</v>
      </c>
      <c r="G397" s="8">
        <v>44012</v>
      </c>
      <c r="H397" s="140">
        <f>_xlfn.DAYS(G397,F397)/'Standards &amp; Assumptions'!$C$9</f>
        <v>52.142857142857146</v>
      </c>
      <c r="I397" s="19">
        <f t="shared" ref="I397:I460" si="18">J397*K397</f>
        <v>33577.912947463374</v>
      </c>
      <c r="J397" s="139">
        <v>1877.04</v>
      </c>
      <c r="K397" s="20">
        <v>17.888757270736573</v>
      </c>
      <c r="L397" s="9" t="s">
        <v>3</v>
      </c>
      <c r="M397" s="9" t="s">
        <v>7</v>
      </c>
      <c r="N397" s="9" t="s">
        <v>8</v>
      </c>
      <c r="O397" s="6" t="s">
        <v>144</v>
      </c>
      <c r="P397" s="6" t="s">
        <v>143</v>
      </c>
      <c r="Q397" s="6" t="s">
        <v>34</v>
      </c>
      <c r="R397" s="18" t="s">
        <v>79</v>
      </c>
      <c r="S397" s="18" t="s">
        <v>58</v>
      </c>
      <c r="T397" s="6" t="s">
        <v>145</v>
      </c>
      <c r="U397" s="27">
        <f t="shared" ref="U397:U460" si="19">J397*K397</f>
        <v>33577.912947463374</v>
      </c>
      <c r="V397" s="26" t="str">
        <f t="shared" ref="V397:V460" si="20">_xlfn.CONCAT(P397,S397,Q397,R397,S397,T397)</f>
        <v>Davidson County, TN</v>
      </c>
    </row>
    <row r="398" spans="2:22" ht="15" thickBot="1" x14ac:dyDescent="0.35">
      <c r="B398" s="18">
        <v>386</v>
      </c>
      <c r="C398" s="5" t="s">
        <v>10</v>
      </c>
      <c r="D398" s="6" t="s">
        <v>11</v>
      </c>
      <c r="E398" s="8">
        <v>44017</v>
      </c>
      <c r="F398" s="8">
        <v>43647</v>
      </c>
      <c r="G398" s="8">
        <v>44012</v>
      </c>
      <c r="H398" s="140">
        <f>_xlfn.DAYS(G398,F398)/'Standards &amp; Assumptions'!$C$9</f>
        <v>52.142857142857146</v>
      </c>
      <c r="I398" s="19">
        <f t="shared" si="18"/>
        <v>32646.854946335363</v>
      </c>
      <c r="J398" s="139">
        <v>1824.9</v>
      </c>
      <c r="K398" s="20">
        <v>17.889667897602806</v>
      </c>
      <c r="L398" s="9" t="s">
        <v>3</v>
      </c>
      <c r="M398" s="9" t="s">
        <v>7</v>
      </c>
      <c r="N398" s="9" t="s">
        <v>8</v>
      </c>
      <c r="O398" s="6" t="s">
        <v>144</v>
      </c>
      <c r="P398" s="6" t="s">
        <v>143</v>
      </c>
      <c r="Q398" s="6" t="s">
        <v>34</v>
      </c>
      <c r="R398" s="18" t="s">
        <v>79</v>
      </c>
      <c r="S398" s="18" t="s">
        <v>58</v>
      </c>
      <c r="T398" s="6" t="s">
        <v>145</v>
      </c>
      <c r="U398" s="27">
        <f t="shared" si="19"/>
        <v>32646.854946335363</v>
      </c>
      <c r="V398" s="26" t="str">
        <f t="shared" si="20"/>
        <v>Davidson County, TN</v>
      </c>
    </row>
    <row r="399" spans="2:22" ht="15" thickBot="1" x14ac:dyDescent="0.35">
      <c r="B399" s="18">
        <v>387</v>
      </c>
      <c r="C399" s="5" t="s">
        <v>10</v>
      </c>
      <c r="D399" s="6" t="s">
        <v>11</v>
      </c>
      <c r="E399" s="8">
        <v>44019</v>
      </c>
      <c r="F399" s="8">
        <v>43647</v>
      </c>
      <c r="G399" s="8">
        <v>44012</v>
      </c>
      <c r="H399" s="140">
        <f>_xlfn.DAYS(G399,F399)/'Standards &amp; Assumptions'!$C$9</f>
        <v>52.142857142857146</v>
      </c>
      <c r="I399" s="19">
        <f t="shared" si="18"/>
        <v>32692.342328339619</v>
      </c>
      <c r="J399" s="139">
        <v>1824.9</v>
      </c>
      <c r="K399" s="20">
        <v>17.914593856287805</v>
      </c>
      <c r="L399" s="9" t="s">
        <v>3</v>
      </c>
      <c r="M399" s="9" t="s">
        <v>7</v>
      </c>
      <c r="N399" s="9" t="s">
        <v>8</v>
      </c>
      <c r="O399" s="6" t="s">
        <v>144</v>
      </c>
      <c r="P399" s="6" t="s">
        <v>143</v>
      </c>
      <c r="Q399" s="6" t="s">
        <v>34</v>
      </c>
      <c r="R399" s="18" t="s">
        <v>79</v>
      </c>
      <c r="S399" s="18" t="s">
        <v>58</v>
      </c>
      <c r="T399" s="6" t="s">
        <v>145</v>
      </c>
      <c r="U399" s="27">
        <f t="shared" si="19"/>
        <v>32692.342328339619</v>
      </c>
      <c r="V399" s="26" t="str">
        <f t="shared" si="20"/>
        <v>Davidson County, TN</v>
      </c>
    </row>
    <row r="400" spans="2:22" ht="15" thickBot="1" x14ac:dyDescent="0.35">
      <c r="B400" s="18">
        <v>388</v>
      </c>
      <c r="C400" s="5" t="s">
        <v>10</v>
      </c>
      <c r="D400" s="6" t="s">
        <v>11</v>
      </c>
      <c r="E400" s="8">
        <v>44022</v>
      </c>
      <c r="F400" s="8">
        <v>43647</v>
      </c>
      <c r="G400" s="8">
        <v>44012</v>
      </c>
      <c r="H400" s="140">
        <f>_xlfn.DAYS(G400,F400)/'Standards &amp; Assumptions'!$C$9</f>
        <v>52.142857142857146</v>
      </c>
      <c r="I400" s="19">
        <f t="shared" si="18"/>
        <v>32738.446821611422</v>
      </c>
      <c r="J400" s="139">
        <v>1824.9</v>
      </c>
      <c r="K400" s="20">
        <v>17.939857976662513</v>
      </c>
      <c r="L400" s="9" t="s">
        <v>3</v>
      </c>
      <c r="M400" s="9" t="s">
        <v>7</v>
      </c>
      <c r="N400" s="9" t="s">
        <v>8</v>
      </c>
      <c r="O400" s="6" t="s">
        <v>144</v>
      </c>
      <c r="P400" s="6" t="s">
        <v>143</v>
      </c>
      <c r="Q400" s="6" t="s">
        <v>34</v>
      </c>
      <c r="R400" s="18" t="s">
        <v>79</v>
      </c>
      <c r="S400" s="18" t="s">
        <v>58</v>
      </c>
      <c r="T400" s="6" t="s">
        <v>145</v>
      </c>
      <c r="U400" s="27">
        <f t="shared" si="19"/>
        <v>32738.446821611422</v>
      </c>
      <c r="V400" s="26" t="str">
        <f t="shared" si="20"/>
        <v>Davidson County, TN</v>
      </c>
    </row>
    <row r="401" spans="2:22" ht="15" thickBot="1" x14ac:dyDescent="0.35">
      <c r="B401" s="18">
        <v>389</v>
      </c>
      <c r="C401" s="5" t="s">
        <v>10</v>
      </c>
      <c r="D401" s="6" t="s">
        <v>11</v>
      </c>
      <c r="E401" s="8">
        <v>44016</v>
      </c>
      <c r="F401" s="8">
        <v>43647</v>
      </c>
      <c r="G401" s="8">
        <v>44012</v>
      </c>
      <c r="H401" s="140">
        <f>_xlfn.DAYS(G401,F401)/'Standards &amp; Assumptions'!$C$9</f>
        <v>52.142857142857146</v>
      </c>
      <c r="I401" s="19">
        <f t="shared" si="18"/>
        <v>31841.144888549366</v>
      </c>
      <c r="J401" s="139">
        <v>1772.76</v>
      </c>
      <c r="K401" s="20">
        <v>17.961339881624905</v>
      </c>
      <c r="L401" s="9" t="s">
        <v>3</v>
      </c>
      <c r="M401" s="9" t="s">
        <v>7</v>
      </c>
      <c r="N401" s="9" t="s">
        <v>8</v>
      </c>
      <c r="O401" s="6" t="s">
        <v>144</v>
      </c>
      <c r="P401" s="6" t="s">
        <v>143</v>
      </c>
      <c r="Q401" s="6" t="s">
        <v>34</v>
      </c>
      <c r="R401" s="18" t="s">
        <v>79</v>
      </c>
      <c r="S401" s="18" t="s">
        <v>58</v>
      </c>
      <c r="T401" s="6" t="s">
        <v>145</v>
      </c>
      <c r="U401" s="27">
        <f t="shared" si="19"/>
        <v>31841.144888549366</v>
      </c>
      <c r="V401" s="26" t="str">
        <f t="shared" si="20"/>
        <v>Davidson County, TN</v>
      </c>
    </row>
    <row r="402" spans="2:22" ht="15" thickBot="1" x14ac:dyDescent="0.35">
      <c r="B402" s="18">
        <v>390</v>
      </c>
      <c r="C402" s="5" t="s">
        <v>10</v>
      </c>
      <c r="D402" s="6" t="s">
        <v>11</v>
      </c>
      <c r="E402" s="8">
        <v>44021</v>
      </c>
      <c r="F402" s="8">
        <v>43647</v>
      </c>
      <c r="G402" s="8">
        <v>44012</v>
      </c>
      <c r="H402" s="140">
        <f>_xlfn.DAYS(G402,F402)/'Standards &amp; Assumptions'!$C$9</f>
        <v>52.142857142857146</v>
      </c>
      <c r="I402" s="19">
        <f t="shared" si="18"/>
        <v>31844.096029993179</v>
      </c>
      <c r="J402" s="139">
        <v>1772.76</v>
      </c>
      <c r="K402" s="20">
        <v>17.963004597347176</v>
      </c>
      <c r="L402" s="9" t="s">
        <v>3</v>
      </c>
      <c r="M402" s="9" t="s">
        <v>7</v>
      </c>
      <c r="N402" s="9" t="s">
        <v>8</v>
      </c>
      <c r="O402" s="6" t="s">
        <v>144</v>
      </c>
      <c r="P402" s="6" t="s">
        <v>143</v>
      </c>
      <c r="Q402" s="6" t="s">
        <v>34</v>
      </c>
      <c r="R402" s="18" t="s">
        <v>79</v>
      </c>
      <c r="S402" s="18" t="s">
        <v>58</v>
      </c>
      <c r="T402" s="6" t="s">
        <v>145</v>
      </c>
      <c r="U402" s="27">
        <f t="shared" si="19"/>
        <v>31844.096029993179</v>
      </c>
      <c r="V402" s="26" t="str">
        <f t="shared" si="20"/>
        <v>Davidson County, TN</v>
      </c>
    </row>
    <row r="403" spans="2:22" ht="15" thickBot="1" x14ac:dyDescent="0.35">
      <c r="B403" s="18">
        <v>391</v>
      </c>
      <c r="C403" s="5" t="s">
        <v>10</v>
      </c>
      <c r="D403" s="6" t="s">
        <v>11</v>
      </c>
      <c r="E403" s="8">
        <v>44030</v>
      </c>
      <c r="F403" s="8">
        <v>43647</v>
      </c>
      <c r="G403" s="8">
        <v>44012</v>
      </c>
      <c r="H403" s="140">
        <f>_xlfn.DAYS(G403,F403)/'Standards &amp; Assumptions'!$C$9</f>
        <v>52.142857142857146</v>
      </c>
      <c r="I403" s="19">
        <f t="shared" si="18"/>
        <v>30925.9695289548</v>
      </c>
      <c r="J403" s="139">
        <v>1720.6200000000001</v>
      </c>
      <c r="K403" s="20">
        <v>17.973735937600864</v>
      </c>
      <c r="L403" s="9" t="s">
        <v>3</v>
      </c>
      <c r="M403" s="9" t="s">
        <v>7</v>
      </c>
      <c r="N403" s="9" t="s">
        <v>8</v>
      </c>
      <c r="O403" s="6" t="s">
        <v>144</v>
      </c>
      <c r="P403" s="6" t="s">
        <v>143</v>
      </c>
      <c r="Q403" s="6" t="s">
        <v>34</v>
      </c>
      <c r="R403" s="18" t="s">
        <v>79</v>
      </c>
      <c r="S403" s="18" t="s">
        <v>58</v>
      </c>
      <c r="T403" s="6" t="s">
        <v>145</v>
      </c>
      <c r="U403" s="27">
        <f t="shared" si="19"/>
        <v>30925.9695289548</v>
      </c>
      <c r="V403" s="26" t="str">
        <f t="shared" si="20"/>
        <v>Davidson County, TN</v>
      </c>
    </row>
    <row r="404" spans="2:22" ht="15" thickBot="1" x14ac:dyDescent="0.35">
      <c r="B404" s="18">
        <v>392</v>
      </c>
      <c r="C404" s="5" t="s">
        <v>10</v>
      </c>
      <c r="D404" s="6" t="s">
        <v>11</v>
      </c>
      <c r="E404" s="8">
        <v>44020</v>
      </c>
      <c r="F404" s="8">
        <v>43647</v>
      </c>
      <c r="G404" s="8">
        <v>44012</v>
      </c>
      <c r="H404" s="140">
        <f>_xlfn.DAYS(G404,F404)/'Standards &amp; Assumptions'!$C$9</f>
        <v>52.142857142857146</v>
      </c>
      <c r="I404" s="19">
        <f t="shared" si="18"/>
        <v>30037.051498105109</v>
      </c>
      <c r="J404" s="139">
        <v>1668.48</v>
      </c>
      <c r="K404" s="20">
        <v>18.002644022166947</v>
      </c>
      <c r="L404" s="9" t="s">
        <v>3</v>
      </c>
      <c r="M404" s="9" t="s">
        <v>7</v>
      </c>
      <c r="N404" s="9" t="s">
        <v>8</v>
      </c>
      <c r="O404" s="6" t="s">
        <v>144</v>
      </c>
      <c r="P404" s="6" t="s">
        <v>143</v>
      </c>
      <c r="Q404" s="6" t="s">
        <v>34</v>
      </c>
      <c r="R404" s="18" t="s">
        <v>79</v>
      </c>
      <c r="S404" s="18" t="s">
        <v>58</v>
      </c>
      <c r="T404" s="6" t="s">
        <v>145</v>
      </c>
      <c r="U404" s="27">
        <f t="shared" si="19"/>
        <v>30037.051498105109</v>
      </c>
      <c r="V404" s="26" t="str">
        <f t="shared" si="20"/>
        <v>Davidson County, TN</v>
      </c>
    </row>
    <row r="405" spans="2:22" ht="15" thickBot="1" x14ac:dyDescent="0.35">
      <c r="B405" s="18">
        <v>393</v>
      </c>
      <c r="C405" s="5" t="s">
        <v>10</v>
      </c>
      <c r="D405" s="6" t="s">
        <v>11</v>
      </c>
      <c r="E405" s="8">
        <v>44033</v>
      </c>
      <c r="F405" s="8">
        <v>43647</v>
      </c>
      <c r="G405" s="8">
        <v>44012</v>
      </c>
      <c r="H405" s="140">
        <f>_xlfn.DAYS(G405,F405)/'Standards &amp; Assumptions'!$C$9</f>
        <v>52.142857142857146</v>
      </c>
      <c r="I405" s="19">
        <f t="shared" si="18"/>
        <v>30057.997459156741</v>
      </c>
      <c r="J405" s="139">
        <v>1668.48</v>
      </c>
      <c r="K405" s="20">
        <v>18.015197940135177</v>
      </c>
      <c r="L405" s="9" t="s">
        <v>3</v>
      </c>
      <c r="M405" s="9" t="s">
        <v>7</v>
      </c>
      <c r="N405" s="9" t="s">
        <v>8</v>
      </c>
      <c r="O405" s="6" t="s">
        <v>144</v>
      </c>
      <c r="P405" s="6" t="s">
        <v>143</v>
      </c>
      <c r="Q405" s="6" t="s">
        <v>34</v>
      </c>
      <c r="R405" s="18" t="s">
        <v>79</v>
      </c>
      <c r="S405" s="18" t="s">
        <v>58</v>
      </c>
      <c r="T405" s="6" t="s">
        <v>145</v>
      </c>
      <c r="U405" s="27">
        <f t="shared" si="19"/>
        <v>30057.997459156741</v>
      </c>
      <c r="V405" s="26" t="str">
        <f t="shared" si="20"/>
        <v>Davidson County, TN</v>
      </c>
    </row>
    <row r="406" spans="2:22" ht="15" thickBot="1" x14ac:dyDescent="0.35">
      <c r="B406" s="18">
        <v>394</v>
      </c>
      <c r="C406" s="5" t="s">
        <v>9</v>
      </c>
      <c r="D406" s="6" t="s">
        <v>11</v>
      </c>
      <c r="E406" s="7">
        <v>43831</v>
      </c>
      <c r="F406" s="8">
        <v>43647</v>
      </c>
      <c r="G406" s="8">
        <v>44012</v>
      </c>
      <c r="H406" s="140">
        <f>_xlfn.DAYS(G406,F406)/'Standards &amp; Assumptions'!$C$9</f>
        <v>52.142857142857146</v>
      </c>
      <c r="I406" s="19">
        <f t="shared" si="18"/>
        <v>37638.12292402827</v>
      </c>
      <c r="J406" s="139">
        <v>2085.6</v>
      </c>
      <c r="K406" s="20">
        <v>18.046664232848233</v>
      </c>
      <c r="L406" s="9" t="s">
        <v>3</v>
      </c>
      <c r="M406" s="6" t="s">
        <v>7</v>
      </c>
      <c r="N406" s="9" t="s">
        <v>8</v>
      </c>
      <c r="O406" s="6" t="s">
        <v>144</v>
      </c>
      <c r="P406" s="6" t="s">
        <v>143</v>
      </c>
      <c r="Q406" s="6" t="s">
        <v>34</v>
      </c>
      <c r="R406" s="18" t="s">
        <v>79</v>
      </c>
      <c r="S406" s="18" t="s">
        <v>58</v>
      </c>
      <c r="T406" s="6" t="s">
        <v>145</v>
      </c>
      <c r="U406" s="27">
        <f t="shared" si="19"/>
        <v>37638.12292402827</v>
      </c>
      <c r="V406" s="26" t="str">
        <f t="shared" si="20"/>
        <v>Davidson County, TN</v>
      </c>
    </row>
    <row r="407" spans="2:22" ht="15" thickBot="1" x14ac:dyDescent="0.35">
      <c r="B407" s="18">
        <v>395</v>
      </c>
      <c r="C407" s="5" t="s">
        <v>9</v>
      </c>
      <c r="D407" s="6" t="s">
        <v>11</v>
      </c>
      <c r="E407" s="7">
        <v>41640</v>
      </c>
      <c r="F407" s="8">
        <v>43647</v>
      </c>
      <c r="G407" s="8">
        <v>44012</v>
      </c>
      <c r="H407" s="140">
        <f>_xlfn.DAYS(G407,F407)/'Standards &amp; Assumptions'!$C$9</f>
        <v>52.142857142857146</v>
      </c>
      <c r="I407" s="19">
        <f t="shared" si="18"/>
        <v>37680.009484939663</v>
      </c>
      <c r="J407" s="139">
        <v>2085.6</v>
      </c>
      <c r="K407" s="20">
        <v>18.066747931022086</v>
      </c>
      <c r="L407" s="9" t="s">
        <v>3</v>
      </c>
      <c r="M407" s="6" t="s">
        <v>7</v>
      </c>
      <c r="N407" s="9" t="s">
        <v>8</v>
      </c>
      <c r="O407" s="6" t="s">
        <v>144</v>
      </c>
      <c r="P407" s="6" t="s">
        <v>143</v>
      </c>
      <c r="Q407" s="6" t="s">
        <v>34</v>
      </c>
      <c r="R407" s="18" t="s">
        <v>79</v>
      </c>
      <c r="S407" s="18" t="s">
        <v>58</v>
      </c>
      <c r="T407" s="6" t="s">
        <v>145</v>
      </c>
      <c r="U407" s="27">
        <f t="shared" si="19"/>
        <v>37680.009484939663</v>
      </c>
      <c r="V407" s="26" t="str">
        <f t="shared" si="20"/>
        <v>Davidson County, TN</v>
      </c>
    </row>
    <row r="408" spans="2:22" ht="15" thickBot="1" x14ac:dyDescent="0.35">
      <c r="B408" s="18">
        <v>396</v>
      </c>
      <c r="C408" s="5" t="s">
        <v>10</v>
      </c>
      <c r="D408" s="6" t="s">
        <v>11</v>
      </c>
      <c r="E408" s="8">
        <v>44028</v>
      </c>
      <c r="F408" s="8">
        <v>43647</v>
      </c>
      <c r="G408" s="8">
        <v>44012</v>
      </c>
      <c r="H408" s="140">
        <f>_xlfn.DAYS(G408,F408)/'Standards &amp; Assumptions'!$C$9</f>
        <v>52.142857142857146</v>
      </c>
      <c r="I408" s="19">
        <f t="shared" si="18"/>
        <v>37685.573208723545</v>
      </c>
      <c r="J408" s="139">
        <v>2085.6</v>
      </c>
      <c r="K408" s="20">
        <v>18.069415615997098</v>
      </c>
      <c r="L408" s="9" t="s">
        <v>3</v>
      </c>
      <c r="M408" s="9" t="s">
        <v>7</v>
      </c>
      <c r="N408" s="9" t="s">
        <v>8</v>
      </c>
      <c r="O408" s="6" t="s">
        <v>144</v>
      </c>
      <c r="P408" s="6" t="s">
        <v>143</v>
      </c>
      <c r="Q408" s="6" t="s">
        <v>34</v>
      </c>
      <c r="R408" s="18" t="s">
        <v>79</v>
      </c>
      <c r="S408" s="18" t="s">
        <v>58</v>
      </c>
      <c r="T408" s="6" t="s">
        <v>145</v>
      </c>
      <c r="U408" s="27">
        <f t="shared" si="19"/>
        <v>37685.573208723545</v>
      </c>
      <c r="V408" s="26" t="str">
        <f t="shared" si="20"/>
        <v>Davidson County, TN</v>
      </c>
    </row>
    <row r="409" spans="2:22" ht="15" thickBot="1" x14ac:dyDescent="0.35">
      <c r="B409" s="18">
        <v>397</v>
      </c>
      <c r="C409" s="5" t="s">
        <v>10</v>
      </c>
      <c r="D409" s="6" t="s">
        <v>11</v>
      </c>
      <c r="E409" s="8">
        <v>44034</v>
      </c>
      <c r="F409" s="8">
        <v>43647</v>
      </c>
      <c r="G409" s="8">
        <v>44012</v>
      </c>
      <c r="H409" s="140">
        <f>_xlfn.DAYS(G409,F409)/'Standards &amp; Assumptions'!$C$9</f>
        <v>52.142857142857146</v>
      </c>
      <c r="I409" s="19">
        <f t="shared" si="18"/>
        <v>37699.396324485977</v>
      </c>
      <c r="J409" s="139">
        <v>2085.6</v>
      </c>
      <c r="K409" s="20">
        <v>18.076043500424806</v>
      </c>
      <c r="L409" s="9" t="s">
        <v>3</v>
      </c>
      <c r="M409" s="9" t="s">
        <v>7</v>
      </c>
      <c r="N409" s="9" t="s">
        <v>8</v>
      </c>
      <c r="O409" s="6" t="s">
        <v>144</v>
      </c>
      <c r="P409" s="6" t="s">
        <v>143</v>
      </c>
      <c r="Q409" s="6" t="s">
        <v>34</v>
      </c>
      <c r="R409" s="18" t="s">
        <v>79</v>
      </c>
      <c r="S409" s="18" t="s">
        <v>58</v>
      </c>
      <c r="T409" s="6" t="s">
        <v>145</v>
      </c>
      <c r="U409" s="27">
        <f t="shared" si="19"/>
        <v>37699.396324485977</v>
      </c>
      <c r="V409" s="26" t="str">
        <f t="shared" si="20"/>
        <v>Davidson County, TN</v>
      </c>
    </row>
    <row r="410" spans="2:22" ht="15" thickBot="1" x14ac:dyDescent="0.35">
      <c r="B410" s="18">
        <v>398</v>
      </c>
      <c r="C410" s="5" t="s">
        <v>10</v>
      </c>
      <c r="D410" s="6" t="s">
        <v>11</v>
      </c>
      <c r="E410" s="8">
        <v>44018</v>
      </c>
      <c r="F410" s="8">
        <v>43647</v>
      </c>
      <c r="G410" s="8">
        <v>44012</v>
      </c>
      <c r="H410" s="140">
        <f>_xlfn.DAYS(G410,F410)/'Standards &amp; Assumptions'!$C$9</f>
        <v>52.142857142857146</v>
      </c>
      <c r="I410" s="19">
        <f t="shared" si="18"/>
        <v>37787.448462645152</v>
      </c>
      <c r="J410" s="139">
        <v>2085.6</v>
      </c>
      <c r="K410" s="20">
        <v>18.118262592369177</v>
      </c>
      <c r="L410" s="9" t="s">
        <v>3</v>
      </c>
      <c r="M410" s="9" t="s">
        <v>7</v>
      </c>
      <c r="N410" s="9" t="s">
        <v>8</v>
      </c>
      <c r="O410" s="6" t="s">
        <v>144</v>
      </c>
      <c r="P410" s="6" t="s">
        <v>143</v>
      </c>
      <c r="Q410" s="6" t="s">
        <v>34</v>
      </c>
      <c r="R410" s="18" t="s">
        <v>79</v>
      </c>
      <c r="S410" s="18" t="s">
        <v>58</v>
      </c>
      <c r="T410" s="6" t="s">
        <v>145</v>
      </c>
      <c r="U410" s="27">
        <f t="shared" si="19"/>
        <v>37787.448462645152</v>
      </c>
      <c r="V410" s="26" t="str">
        <f t="shared" si="20"/>
        <v>Davidson County, TN</v>
      </c>
    </row>
    <row r="411" spans="2:22" ht="15" thickBot="1" x14ac:dyDescent="0.35">
      <c r="B411" s="18">
        <v>399</v>
      </c>
      <c r="C411" s="5" t="s">
        <v>10</v>
      </c>
      <c r="D411" s="6" t="s">
        <v>11</v>
      </c>
      <c r="E411" s="8">
        <v>44024</v>
      </c>
      <c r="F411" s="8">
        <v>43647</v>
      </c>
      <c r="G411" s="8">
        <v>44012</v>
      </c>
      <c r="H411" s="140">
        <f>_xlfn.DAYS(G411,F411)/'Standards &amp; Assumptions'!$C$9</f>
        <v>52.142857142857146</v>
      </c>
      <c r="I411" s="19">
        <f t="shared" si="18"/>
        <v>37791.845605441573</v>
      </c>
      <c r="J411" s="139">
        <v>2085.6</v>
      </c>
      <c r="K411" s="20">
        <v>18.120370927043332</v>
      </c>
      <c r="L411" s="9" t="s">
        <v>3</v>
      </c>
      <c r="M411" s="9" t="s">
        <v>7</v>
      </c>
      <c r="N411" s="9" t="s">
        <v>8</v>
      </c>
      <c r="O411" s="6" t="s">
        <v>144</v>
      </c>
      <c r="P411" s="6" t="s">
        <v>143</v>
      </c>
      <c r="Q411" s="6" t="s">
        <v>34</v>
      </c>
      <c r="R411" s="18" t="s">
        <v>79</v>
      </c>
      <c r="S411" s="18" t="s">
        <v>58</v>
      </c>
      <c r="T411" s="6" t="s">
        <v>145</v>
      </c>
      <c r="U411" s="27">
        <f t="shared" si="19"/>
        <v>37791.845605441573</v>
      </c>
      <c r="V411" s="26" t="str">
        <f t="shared" si="20"/>
        <v>Davidson County, TN</v>
      </c>
    </row>
    <row r="412" spans="2:22" ht="15" thickBot="1" x14ac:dyDescent="0.35">
      <c r="B412" s="18">
        <v>400</v>
      </c>
      <c r="C412" s="5" t="s">
        <v>10</v>
      </c>
      <c r="D412" s="6" t="s">
        <v>11</v>
      </c>
      <c r="E412" s="8">
        <v>44025</v>
      </c>
      <c r="F412" s="8">
        <v>43647</v>
      </c>
      <c r="G412" s="8">
        <v>44012</v>
      </c>
      <c r="H412" s="140">
        <f>_xlfn.DAYS(G412,F412)/'Standards &amp; Assumptions'!$C$9</f>
        <v>52.142857142857146</v>
      </c>
      <c r="I412" s="19">
        <f t="shared" si="18"/>
        <v>37914.231392062866</v>
      </c>
      <c r="J412" s="139">
        <v>2085.6</v>
      </c>
      <c r="K412" s="20">
        <v>18.179052259332025</v>
      </c>
      <c r="L412" s="9" t="s">
        <v>3</v>
      </c>
      <c r="M412" s="9" t="s">
        <v>7</v>
      </c>
      <c r="N412" s="9" t="s">
        <v>8</v>
      </c>
      <c r="O412" s="6" t="s">
        <v>144</v>
      </c>
      <c r="P412" s="6" t="s">
        <v>143</v>
      </c>
      <c r="Q412" s="6" t="s">
        <v>34</v>
      </c>
      <c r="R412" s="18" t="s">
        <v>79</v>
      </c>
      <c r="S412" s="18" t="s">
        <v>58</v>
      </c>
      <c r="T412" s="6" t="s">
        <v>145</v>
      </c>
      <c r="U412" s="27">
        <f t="shared" si="19"/>
        <v>37914.231392062866</v>
      </c>
      <c r="V412" s="26" t="str">
        <f t="shared" si="20"/>
        <v>Davidson County, TN</v>
      </c>
    </row>
    <row r="413" spans="2:22" ht="15" thickBot="1" x14ac:dyDescent="0.35">
      <c r="B413" s="18">
        <v>401</v>
      </c>
      <c r="C413" s="5" t="s">
        <v>10</v>
      </c>
      <c r="D413" s="6" t="s">
        <v>11</v>
      </c>
      <c r="E413" s="8">
        <v>44026</v>
      </c>
      <c r="F413" s="8">
        <v>43647</v>
      </c>
      <c r="G413" s="8">
        <v>44012</v>
      </c>
      <c r="H413" s="140">
        <f>_xlfn.DAYS(G413,F413)/'Standards &amp; Assumptions'!$C$9</f>
        <v>52.142857142857146</v>
      </c>
      <c r="I413" s="19">
        <f t="shared" si="18"/>
        <v>37978.72874092406</v>
      </c>
      <c r="J413" s="139">
        <v>2085.6</v>
      </c>
      <c r="K413" s="20">
        <v>18.209977340297307</v>
      </c>
      <c r="L413" s="9" t="s">
        <v>3</v>
      </c>
      <c r="M413" s="9" t="s">
        <v>7</v>
      </c>
      <c r="N413" s="9" t="s">
        <v>8</v>
      </c>
      <c r="O413" s="6" t="s">
        <v>138</v>
      </c>
      <c r="P413" s="6" t="s">
        <v>138</v>
      </c>
      <c r="Q413" s="6" t="s">
        <v>34</v>
      </c>
      <c r="R413" s="18" t="s">
        <v>79</v>
      </c>
      <c r="S413" s="18" t="s">
        <v>58</v>
      </c>
      <c r="T413" s="6" t="s">
        <v>139</v>
      </c>
      <c r="U413" s="27">
        <f t="shared" si="19"/>
        <v>37978.72874092406</v>
      </c>
      <c r="V413" s="26" t="str">
        <f t="shared" si="20"/>
        <v>Dallas County, TX</v>
      </c>
    </row>
    <row r="414" spans="2:22" ht="15" thickBot="1" x14ac:dyDescent="0.35">
      <c r="B414" s="18">
        <v>402</v>
      </c>
      <c r="C414" s="5" t="s">
        <v>10</v>
      </c>
      <c r="D414" s="6" t="s">
        <v>11</v>
      </c>
      <c r="E414" s="8">
        <v>44027</v>
      </c>
      <c r="F414" s="8">
        <v>43647</v>
      </c>
      <c r="G414" s="8">
        <v>44012</v>
      </c>
      <c r="H414" s="140">
        <f>_xlfn.DAYS(G414,F414)/'Standards &amp; Assumptions'!$C$9</f>
        <v>52.142857142857146</v>
      </c>
      <c r="I414" s="19">
        <f t="shared" si="18"/>
        <v>28489.243136459092</v>
      </c>
      <c r="J414" s="139">
        <v>1564.2</v>
      </c>
      <c r="K414" s="20">
        <v>18.213299537437088</v>
      </c>
      <c r="L414" s="9" t="s">
        <v>3</v>
      </c>
      <c r="M414" s="9" t="s">
        <v>7</v>
      </c>
      <c r="N414" s="9" t="s">
        <v>8</v>
      </c>
      <c r="O414" s="6" t="s">
        <v>138</v>
      </c>
      <c r="P414" s="6" t="s">
        <v>138</v>
      </c>
      <c r="Q414" s="6" t="s">
        <v>34</v>
      </c>
      <c r="R414" s="18" t="s">
        <v>79</v>
      </c>
      <c r="S414" s="18" t="s">
        <v>58</v>
      </c>
      <c r="T414" s="6" t="s">
        <v>139</v>
      </c>
      <c r="U414" s="27">
        <f t="shared" si="19"/>
        <v>28489.243136459092</v>
      </c>
      <c r="V414" s="26" t="str">
        <f t="shared" si="20"/>
        <v>Dallas County, TX</v>
      </c>
    </row>
    <row r="415" spans="2:22" ht="15" thickBot="1" x14ac:dyDescent="0.35">
      <c r="B415" s="18">
        <v>403</v>
      </c>
      <c r="C415" s="5" t="s">
        <v>10</v>
      </c>
      <c r="D415" s="6" t="s">
        <v>11</v>
      </c>
      <c r="E415" s="7">
        <v>42005</v>
      </c>
      <c r="F415" s="8">
        <v>43647</v>
      </c>
      <c r="G415" s="8">
        <v>44012</v>
      </c>
      <c r="H415" s="140">
        <f>_xlfn.DAYS(G415,F415)/'Standards &amp; Assumptions'!$C$9</f>
        <v>52.142857142857146</v>
      </c>
      <c r="I415" s="19">
        <f t="shared" si="18"/>
        <v>38004.584681359491</v>
      </c>
      <c r="J415" s="139">
        <v>2085.6</v>
      </c>
      <c r="K415" s="20">
        <v>18.222374703375284</v>
      </c>
      <c r="L415" s="9" t="s">
        <v>3</v>
      </c>
      <c r="M415" s="6" t="s">
        <v>7</v>
      </c>
      <c r="N415" s="9" t="s">
        <v>8</v>
      </c>
      <c r="O415" s="6" t="s">
        <v>138</v>
      </c>
      <c r="P415" s="6" t="s">
        <v>138</v>
      </c>
      <c r="Q415" s="6" t="s">
        <v>34</v>
      </c>
      <c r="R415" s="18" t="s">
        <v>79</v>
      </c>
      <c r="S415" s="18" t="s">
        <v>58</v>
      </c>
      <c r="T415" s="6" t="s">
        <v>139</v>
      </c>
      <c r="U415" s="27">
        <f t="shared" si="19"/>
        <v>38004.584681359491</v>
      </c>
      <c r="V415" s="26" t="str">
        <f t="shared" si="20"/>
        <v>Dallas County, TX</v>
      </c>
    </row>
    <row r="416" spans="2:22" ht="15" thickBot="1" x14ac:dyDescent="0.35">
      <c r="B416" s="18">
        <v>404</v>
      </c>
      <c r="C416" s="5" t="s">
        <v>10</v>
      </c>
      <c r="D416" s="6" t="s">
        <v>11</v>
      </c>
      <c r="E416" s="7">
        <v>43101</v>
      </c>
      <c r="F416" s="8">
        <v>43647</v>
      </c>
      <c r="G416" s="8">
        <v>44012</v>
      </c>
      <c r="H416" s="140">
        <f>_xlfn.DAYS(G416,F416)/'Standards &amp; Assumptions'!$C$9</f>
        <v>52.142857142857146</v>
      </c>
      <c r="I416" s="19">
        <f t="shared" si="18"/>
        <v>38022.563708094625</v>
      </c>
      <c r="J416" s="139">
        <v>2085.6</v>
      </c>
      <c r="K416" s="20">
        <v>18.230995257045755</v>
      </c>
      <c r="L416" s="9" t="s">
        <v>3</v>
      </c>
      <c r="M416" s="6" t="s">
        <v>7</v>
      </c>
      <c r="N416" s="9" t="s">
        <v>8</v>
      </c>
      <c r="O416" s="6" t="s">
        <v>138</v>
      </c>
      <c r="P416" s="6" t="s">
        <v>138</v>
      </c>
      <c r="Q416" s="6" t="s">
        <v>34</v>
      </c>
      <c r="R416" s="18" t="s">
        <v>79</v>
      </c>
      <c r="S416" s="18" t="s">
        <v>58</v>
      </c>
      <c r="T416" s="6" t="s">
        <v>139</v>
      </c>
      <c r="U416" s="27">
        <f t="shared" si="19"/>
        <v>38022.563708094625</v>
      </c>
      <c r="V416" s="26" t="str">
        <f t="shared" si="20"/>
        <v>Dallas County, TX</v>
      </c>
    </row>
    <row r="417" spans="2:22" ht="15" thickBot="1" x14ac:dyDescent="0.35">
      <c r="B417" s="18">
        <v>405</v>
      </c>
      <c r="C417" s="5" t="s">
        <v>10</v>
      </c>
      <c r="D417" s="6" t="s">
        <v>11</v>
      </c>
      <c r="E417" s="7">
        <v>42005</v>
      </c>
      <c r="F417" s="8">
        <v>43647</v>
      </c>
      <c r="G417" s="8">
        <v>44012</v>
      </c>
      <c r="H417" s="140">
        <f>_xlfn.DAYS(G417,F417)/'Standards &amp; Assumptions'!$C$9</f>
        <v>52.142857142857146</v>
      </c>
      <c r="I417" s="19">
        <f t="shared" si="18"/>
        <v>38029.887431167255</v>
      </c>
      <c r="J417" s="139">
        <v>2085.6</v>
      </c>
      <c r="K417" s="20">
        <v>18.234506823536275</v>
      </c>
      <c r="L417" s="9" t="s">
        <v>3</v>
      </c>
      <c r="M417" s="6" t="s">
        <v>7</v>
      </c>
      <c r="N417" s="9" t="s">
        <v>8</v>
      </c>
      <c r="O417" s="6" t="s">
        <v>138</v>
      </c>
      <c r="P417" s="6" t="s">
        <v>138</v>
      </c>
      <c r="Q417" s="6" t="s">
        <v>34</v>
      </c>
      <c r="R417" s="18" t="s">
        <v>79</v>
      </c>
      <c r="S417" s="18" t="s">
        <v>58</v>
      </c>
      <c r="T417" s="6" t="s">
        <v>139</v>
      </c>
      <c r="U417" s="27">
        <f t="shared" si="19"/>
        <v>38029.887431167255</v>
      </c>
      <c r="V417" s="26" t="str">
        <f t="shared" si="20"/>
        <v>Dallas County, TX</v>
      </c>
    </row>
    <row r="418" spans="2:22" ht="15" thickBot="1" x14ac:dyDescent="0.35">
      <c r="B418" s="18">
        <v>406</v>
      </c>
      <c r="C418" s="5" t="s">
        <v>10</v>
      </c>
      <c r="D418" s="6" t="s">
        <v>11</v>
      </c>
      <c r="E418" s="7">
        <v>43101</v>
      </c>
      <c r="F418" s="8">
        <v>43647</v>
      </c>
      <c r="G418" s="8">
        <v>44012</v>
      </c>
      <c r="H418" s="140">
        <f>_xlfn.DAYS(G418,F418)/'Standards &amp; Assumptions'!$C$9</f>
        <v>52.142857142857146</v>
      </c>
      <c r="I418" s="19">
        <f t="shared" si="18"/>
        <v>38055.08711325199</v>
      </c>
      <c r="J418" s="139">
        <v>2085.6</v>
      </c>
      <c r="K418" s="20">
        <v>18.246589524957802</v>
      </c>
      <c r="L418" s="9" t="s">
        <v>3</v>
      </c>
      <c r="M418" s="6" t="s">
        <v>7</v>
      </c>
      <c r="N418" s="9" t="s">
        <v>8</v>
      </c>
      <c r="O418" s="6" t="s">
        <v>138</v>
      </c>
      <c r="P418" s="6" t="s">
        <v>138</v>
      </c>
      <c r="Q418" s="6" t="s">
        <v>34</v>
      </c>
      <c r="R418" s="18" t="s">
        <v>79</v>
      </c>
      <c r="S418" s="18" t="s">
        <v>58</v>
      </c>
      <c r="T418" s="6" t="s">
        <v>139</v>
      </c>
      <c r="U418" s="27">
        <f t="shared" si="19"/>
        <v>38055.08711325199</v>
      </c>
      <c r="V418" s="26" t="str">
        <f t="shared" si="20"/>
        <v>Dallas County, TX</v>
      </c>
    </row>
    <row r="419" spans="2:22" ht="15" thickBot="1" x14ac:dyDescent="0.35">
      <c r="B419" s="18">
        <v>407</v>
      </c>
      <c r="C419" s="5" t="s">
        <v>10</v>
      </c>
      <c r="D419" s="6" t="s">
        <v>11</v>
      </c>
      <c r="E419" s="7">
        <v>42005</v>
      </c>
      <c r="F419" s="8">
        <v>43647</v>
      </c>
      <c r="G419" s="8">
        <v>44012</v>
      </c>
      <c r="H419" s="140">
        <f>_xlfn.DAYS(G419,F419)/'Standards &amp; Assumptions'!$C$9</f>
        <v>52.142857142857146</v>
      </c>
      <c r="I419" s="19">
        <f t="shared" si="18"/>
        <v>38078.060518500257</v>
      </c>
      <c r="J419" s="139">
        <v>2085.6</v>
      </c>
      <c r="K419" s="20">
        <v>18.257604774885049</v>
      </c>
      <c r="L419" s="9" t="s">
        <v>3</v>
      </c>
      <c r="M419" s="6" t="s">
        <v>7</v>
      </c>
      <c r="N419" s="9" t="s">
        <v>8</v>
      </c>
      <c r="O419" s="6" t="s">
        <v>138</v>
      </c>
      <c r="P419" s="6" t="s">
        <v>138</v>
      </c>
      <c r="Q419" s="6" t="s">
        <v>34</v>
      </c>
      <c r="R419" s="18" t="s">
        <v>79</v>
      </c>
      <c r="S419" s="18" t="s">
        <v>58</v>
      </c>
      <c r="T419" s="6" t="s">
        <v>139</v>
      </c>
      <c r="U419" s="27">
        <f t="shared" si="19"/>
        <v>38078.060518500257</v>
      </c>
      <c r="V419" s="26" t="str">
        <f t="shared" si="20"/>
        <v>Dallas County, TX</v>
      </c>
    </row>
    <row r="420" spans="2:22" ht="15" thickBot="1" x14ac:dyDescent="0.35">
      <c r="B420" s="18">
        <v>408</v>
      </c>
      <c r="C420" s="5" t="s">
        <v>10</v>
      </c>
      <c r="D420" s="6" t="s">
        <v>11</v>
      </c>
      <c r="E420" s="7">
        <v>43101</v>
      </c>
      <c r="F420" s="8">
        <v>43647</v>
      </c>
      <c r="G420" s="8">
        <v>44012</v>
      </c>
      <c r="H420" s="140">
        <f>_xlfn.DAYS(G420,F420)/'Standards &amp; Assumptions'!$C$9</f>
        <v>52.142857142857146</v>
      </c>
      <c r="I420" s="19">
        <f t="shared" si="18"/>
        <v>38141.661274838705</v>
      </c>
      <c r="J420" s="139">
        <v>2085.6</v>
      </c>
      <c r="K420" s="20">
        <v>18.288099959167006</v>
      </c>
      <c r="L420" s="9" t="s">
        <v>3</v>
      </c>
      <c r="M420" s="6" t="s">
        <v>7</v>
      </c>
      <c r="N420" s="9" t="s">
        <v>8</v>
      </c>
      <c r="O420" s="6" t="s">
        <v>138</v>
      </c>
      <c r="P420" s="6" t="s">
        <v>138</v>
      </c>
      <c r="Q420" s="6" t="s">
        <v>34</v>
      </c>
      <c r="R420" s="18" t="s">
        <v>79</v>
      </c>
      <c r="S420" s="18" t="s">
        <v>58</v>
      </c>
      <c r="T420" s="6" t="s">
        <v>139</v>
      </c>
      <c r="U420" s="27">
        <f t="shared" si="19"/>
        <v>38141.661274838705</v>
      </c>
      <c r="V420" s="26" t="str">
        <f t="shared" si="20"/>
        <v>Dallas County, TX</v>
      </c>
    </row>
    <row r="421" spans="2:22" ht="15" thickBot="1" x14ac:dyDescent="0.35">
      <c r="B421" s="18">
        <v>409</v>
      </c>
      <c r="C421" s="5" t="s">
        <v>10</v>
      </c>
      <c r="D421" s="6" t="s">
        <v>11</v>
      </c>
      <c r="E421" s="7">
        <v>42005</v>
      </c>
      <c r="F421" s="8">
        <v>43647</v>
      </c>
      <c r="G421" s="8">
        <v>44012</v>
      </c>
      <c r="H421" s="140">
        <f>_xlfn.DAYS(G421,F421)/'Standards &amp; Assumptions'!$C$9</f>
        <v>52.142857142857146</v>
      </c>
      <c r="I421" s="19">
        <f t="shared" si="18"/>
        <v>38144.680477800401</v>
      </c>
      <c r="J421" s="139">
        <v>2085.6</v>
      </c>
      <c r="K421" s="20">
        <v>18.289547601553704</v>
      </c>
      <c r="L421" s="9" t="s">
        <v>3</v>
      </c>
      <c r="M421" s="6" t="s">
        <v>7</v>
      </c>
      <c r="N421" s="9" t="s">
        <v>8</v>
      </c>
      <c r="O421" s="6" t="s">
        <v>138</v>
      </c>
      <c r="P421" s="6" t="s">
        <v>138</v>
      </c>
      <c r="Q421" s="6" t="s">
        <v>34</v>
      </c>
      <c r="R421" s="18" t="s">
        <v>79</v>
      </c>
      <c r="S421" s="18" t="s">
        <v>58</v>
      </c>
      <c r="T421" s="6" t="s">
        <v>139</v>
      </c>
      <c r="U421" s="27">
        <f t="shared" si="19"/>
        <v>38144.680477800401</v>
      </c>
      <c r="V421" s="26" t="str">
        <f t="shared" si="20"/>
        <v>Dallas County, TX</v>
      </c>
    </row>
    <row r="422" spans="2:22" ht="15" thickBot="1" x14ac:dyDescent="0.35">
      <c r="B422" s="18">
        <v>410</v>
      </c>
      <c r="C422" s="5" t="s">
        <v>10</v>
      </c>
      <c r="D422" s="6" t="s">
        <v>11</v>
      </c>
      <c r="E422" s="8">
        <v>44013</v>
      </c>
      <c r="F422" s="8">
        <v>43647</v>
      </c>
      <c r="G422" s="8">
        <v>44012</v>
      </c>
      <c r="H422" s="140">
        <f>_xlfn.DAYS(G422,F422)/'Standards &amp; Assumptions'!$C$9</f>
        <v>52.142857142857146</v>
      </c>
      <c r="I422" s="19">
        <f t="shared" si="18"/>
        <v>35325.754482666969</v>
      </c>
      <c r="J422" s="139">
        <v>1929.18</v>
      </c>
      <c r="K422" s="20">
        <v>18.311279653877278</v>
      </c>
      <c r="L422" s="9" t="s">
        <v>3</v>
      </c>
      <c r="M422" s="9" t="s">
        <v>7</v>
      </c>
      <c r="N422" s="9" t="s">
        <v>8</v>
      </c>
      <c r="O422" s="6" t="s">
        <v>138</v>
      </c>
      <c r="P422" s="6" t="s">
        <v>138</v>
      </c>
      <c r="Q422" s="6" t="s">
        <v>34</v>
      </c>
      <c r="R422" s="18" t="s">
        <v>79</v>
      </c>
      <c r="S422" s="18" t="s">
        <v>58</v>
      </c>
      <c r="T422" s="6" t="s">
        <v>139</v>
      </c>
      <c r="U422" s="27">
        <f t="shared" si="19"/>
        <v>35325.754482666969</v>
      </c>
      <c r="V422" s="26" t="str">
        <f t="shared" si="20"/>
        <v>Dallas County, TX</v>
      </c>
    </row>
    <row r="423" spans="2:22" ht="15" thickBot="1" x14ac:dyDescent="0.35">
      <c r="B423" s="18">
        <v>411</v>
      </c>
      <c r="C423" s="5" t="s">
        <v>10</v>
      </c>
      <c r="D423" s="6" t="s">
        <v>11</v>
      </c>
      <c r="E423" s="8">
        <v>44013</v>
      </c>
      <c r="F423" s="8">
        <v>43647</v>
      </c>
      <c r="G423" s="8">
        <v>44012</v>
      </c>
      <c r="H423" s="140">
        <f>_xlfn.DAYS(G423,F423)/'Standards &amp; Assumptions'!$C$9</f>
        <v>52.142857142857146</v>
      </c>
      <c r="I423" s="19">
        <f t="shared" si="18"/>
        <v>35386.06271106565</v>
      </c>
      <c r="J423" s="139">
        <v>1929.18</v>
      </c>
      <c r="K423" s="20">
        <v>18.342540722517157</v>
      </c>
      <c r="L423" s="9" t="s">
        <v>3</v>
      </c>
      <c r="M423" s="9" t="s">
        <v>7</v>
      </c>
      <c r="N423" s="9" t="s">
        <v>8</v>
      </c>
      <c r="O423" s="6" t="s">
        <v>138</v>
      </c>
      <c r="P423" s="6" t="s">
        <v>138</v>
      </c>
      <c r="Q423" s="6" t="s">
        <v>34</v>
      </c>
      <c r="R423" s="18" t="s">
        <v>79</v>
      </c>
      <c r="S423" s="18" t="s">
        <v>58</v>
      </c>
      <c r="T423" s="6" t="s">
        <v>139</v>
      </c>
      <c r="U423" s="27">
        <f t="shared" si="19"/>
        <v>35386.06271106565</v>
      </c>
      <c r="V423" s="26" t="str">
        <f t="shared" si="20"/>
        <v>Dallas County, TX</v>
      </c>
    </row>
    <row r="424" spans="2:22" ht="15" thickBot="1" x14ac:dyDescent="0.35">
      <c r="B424" s="18">
        <v>412</v>
      </c>
      <c r="C424" s="5" t="s">
        <v>10</v>
      </c>
      <c r="D424" s="6" t="s">
        <v>11</v>
      </c>
      <c r="E424" s="8">
        <v>44013</v>
      </c>
      <c r="F424" s="8">
        <v>43647</v>
      </c>
      <c r="G424" s="8">
        <v>44012</v>
      </c>
      <c r="H424" s="140">
        <f>_xlfn.DAYS(G424,F424)/'Standards &amp; Assumptions'!$C$9</f>
        <v>52.142857142857146</v>
      </c>
      <c r="I424" s="19">
        <f t="shared" si="18"/>
        <v>35452.126254059272</v>
      </c>
      <c r="J424" s="139">
        <v>1929.18</v>
      </c>
      <c r="K424" s="20">
        <v>18.376785086958847</v>
      </c>
      <c r="L424" s="9" t="s">
        <v>3</v>
      </c>
      <c r="M424" s="9" t="s">
        <v>7</v>
      </c>
      <c r="N424" s="9" t="s">
        <v>8</v>
      </c>
      <c r="O424" s="6" t="s">
        <v>138</v>
      </c>
      <c r="P424" s="6" t="s">
        <v>138</v>
      </c>
      <c r="Q424" s="6" t="s">
        <v>34</v>
      </c>
      <c r="R424" s="18" t="s">
        <v>79</v>
      </c>
      <c r="S424" s="18" t="s">
        <v>58</v>
      </c>
      <c r="T424" s="6" t="s">
        <v>139</v>
      </c>
      <c r="U424" s="27">
        <f t="shared" si="19"/>
        <v>35452.126254059272</v>
      </c>
      <c r="V424" s="26" t="str">
        <f t="shared" si="20"/>
        <v>Dallas County, TX</v>
      </c>
    </row>
    <row r="425" spans="2:22" ht="15" thickBot="1" x14ac:dyDescent="0.35">
      <c r="B425" s="18">
        <v>413</v>
      </c>
      <c r="C425" s="5" t="s">
        <v>10</v>
      </c>
      <c r="D425" s="6" t="s">
        <v>11</v>
      </c>
      <c r="E425" s="8">
        <v>44013</v>
      </c>
      <c r="F425" s="8">
        <v>43647</v>
      </c>
      <c r="G425" s="8">
        <v>44012</v>
      </c>
      <c r="H425" s="140">
        <f>_xlfn.DAYS(G425,F425)/'Standards &amp; Assumptions'!$C$9</f>
        <v>52.142857142857146</v>
      </c>
      <c r="I425" s="19">
        <f t="shared" si="18"/>
        <v>35503.737647498703</v>
      </c>
      <c r="J425" s="139">
        <v>1929.18</v>
      </c>
      <c r="K425" s="20">
        <v>18.403538108159271</v>
      </c>
      <c r="L425" s="9" t="s">
        <v>3</v>
      </c>
      <c r="M425" s="9" t="s">
        <v>7</v>
      </c>
      <c r="N425" s="9" t="s">
        <v>8</v>
      </c>
      <c r="O425" s="6" t="s">
        <v>138</v>
      </c>
      <c r="P425" s="6" t="s">
        <v>138</v>
      </c>
      <c r="Q425" s="6" t="s">
        <v>34</v>
      </c>
      <c r="R425" s="18" t="s">
        <v>79</v>
      </c>
      <c r="S425" s="18" t="s">
        <v>58</v>
      </c>
      <c r="T425" s="6" t="s">
        <v>139</v>
      </c>
      <c r="U425" s="27">
        <f t="shared" si="19"/>
        <v>35503.737647498703</v>
      </c>
      <c r="V425" s="26" t="str">
        <f t="shared" si="20"/>
        <v>Dallas County, TX</v>
      </c>
    </row>
    <row r="426" spans="2:22" ht="15" thickBot="1" x14ac:dyDescent="0.35">
      <c r="B426" s="18">
        <v>414</v>
      </c>
      <c r="C426" s="10" t="s">
        <v>10</v>
      </c>
      <c r="D426" s="6" t="s">
        <v>11</v>
      </c>
      <c r="E426" s="8">
        <v>43983</v>
      </c>
      <c r="F426" s="8">
        <v>43647</v>
      </c>
      <c r="G426" s="8">
        <v>44012</v>
      </c>
      <c r="H426" s="140">
        <f>_xlfn.DAYS(G426,F426)/'Standards &amp; Assumptions'!$C$9</f>
        <v>52.142857142857146</v>
      </c>
      <c r="I426" s="19">
        <f t="shared" si="18"/>
        <v>38404.4997388025</v>
      </c>
      <c r="J426" s="139">
        <v>2085.6</v>
      </c>
      <c r="K426" s="20">
        <v>18.414125306291954</v>
      </c>
      <c r="L426" s="9" t="s">
        <v>3</v>
      </c>
      <c r="M426" s="6" t="s">
        <v>7</v>
      </c>
      <c r="N426" s="9" t="s">
        <v>8</v>
      </c>
      <c r="O426" s="6" t="s">
        <v>138</v>
      </c>
      <c r="P426" s="6" t="s">
        <v>138</v>
      </c>
      <c r="Q426" s="6" t="s">
        <v>34</v>
      </c>
      <c r="R426" s="18" t="s">
        <v>79</v>
      </c>
      <c r="S426" s="18" t="s">
        <v>58</v>
      </c>
      <c r="T426" s="6" t="s">
        <v>139</v>
      </c>
      <c r="U426" s="27">
        <f t="shared" si="19"/>
        <v>38404.4997388025</v>
      </c>
      <c r="V426" s="26" t="str">
        <f t="shared" si="20"/>
        <v>Dallas County, TX</v>
      </c>
    </row>
    <row r="427" spans="2:22" ht="15" thickBot="1" x14ac:dyDescent="0.35">
      <c r="B427" s="18">
        <v>415</v>
      </c>
      <c r="C427" s="10" t="s">
        <v>10</v>
      </c>
      <c r="D427" s="6" t="s">
        <v>11</v>
      </c>
      <c r="E427" s="8">
        <v>43983</v>
      </c>
      <c r="F427" s="8">
        <v>43647</v>
      </c>
      <c r="G427" s="8">
        <v>44012</v>
      </c>
      <c r="H427" s="140">
        <f>_xlfn.DAYS(G427,F427)/'Standards &amp; Assumptions'!$C$9</f>
        <v>52.142857142857146</v>
      </c>
      <c r="I427" s="19">
        <f t="shared" si="18"/>
        <v>38427.818369470639</v>
      </c>
      <c r="J427" s="139">
        <v>2085.6</v>
      </c>
      <c r="K427" s="20">
        <v>18.425306084326159</v>
      </c>
      <c r="L427" s="9" t="s">
        <v>3</v>
      </c>
      <c r="M427" s="6" t="s">
        <v>7</v>
      </c>
      <c r="N427" s="9" t="s">
        <v>8</v>
      </c>
      <c r="O427" s="6" t="s">
        <v>138</v>
      </c>
      <c r="P427" s="6" t="s">
        <v>138</v>
      </c>
      <c r="Q427" s="6" t="s">
        <v>34</v>
      </c>
      <c r="R427" s="18" t="s">
        <v>79</v>
      </c>
      <c r="S427" s="18" t="s">
        <v>58</v>
      </c>
      <c r="T427" s="6" t="s">
        <v>139</v>
      </c>
      <c r="U427" s="27">
        <f t="shared" si="19"/>
        <v>38427.818369470639</v>
      </c>
      <c r="V427" s="26" t="str">
        <f t="shared" si="20"/>
        <v>Dallas County, TX</v>
      </c>
    </row>
    <row r="428" spans="2:22" ht="15" thickBot="1" x14ac:dyDescent="0.35">
      <c r="B428" s="18">
        <v>416</v>
      </c>
      <c r="C428" s="10" t="s">
        <v>10</v>
      </c>
      <c r="D428" s="6" t="s">
        <v>11</v>
      </c>
      <c r="E428" s="8">
        <v>43983</v>
      </c>
      <c r="F428" s="8">
        <v>43647</v>
      </c>
      <c r="G428" s="8">
        <v>44012</v>
      </c>
      <c r="H428" s="140">
        <f>_xlfn.DAYS(G428,F428)/'Standards &amp; Assumptions'!$C$9</f>
        <v>52.142857142857146</v>
      </c>
      <c r="I428" s="19">
        <f t="shared" si="18"/>
        <v>38456.374770344584</v>
      </c>
      <c r="J428" s="139">
        <v>2085.6</v>
      </c>
      <c r="K428" s="20">
        <v>18.438998259658891</v>
      </c>
      <c r="L428" s="9" t="s">
        <v>3</v>
      </c>
      <c r="M428" s="6" t="s">
        <v>7</v>
      </c>
      <c r="N428" s="9" t="s">
        <v>8</v>
      </c>
      <c r="O428" s="6" t="s">
        <v>138</v>
      </c>
      <c r="P428" s="6" t="s">
        <v>138</v>
      </c>
      <c r="Q428" s="6" t="s">
        <v>34</v>
      </c>
      <c r="R428" s="18" t="s">
        <v>79</v>
      </c>
      <c r="S428" s="18" t="s">
        <v>58</v>
      </c>
      <c r="T428" s="6" t="s">
        <v>139</v>
      </c>
      <c r="U428" s="27">
        <f t="shared" si="19"/>
        <v>38456.374770344584</v>
      </c>
      <c r="V428" s="26" t="str">
        <f t="shared" si="20"/>
        <v>Dallas County, TX</v>
      </c>
    </row>
    <row r="429" spans="2:22" ht="15" thickBot="1" x14ac:dyDescent="0.35">
      <c r="B429" s="18">
        <v>417</v>
      </c>
      <c r="C429" s="10" t="s">
        <v>10</v>
      </c>
      <c r="D429" s="6" t="s">
        <v>11</v>
      </c>
      <c r="E429" s="8">
        <v>43983</v>
      </c>
      <c r="F429" s="8">
        <v>43647</v>
      </c>
      <c r="G429" s="8">
        <v>44012</v>
      </c>
      <c r="H429" s="140">
        <f>_xlfn.DAYS(G429,F429)/'Standards &amp; Assumptions'!$C$9</f>
        <v>52.142857142857146</v>
      </c>
      <c r="I429" s="19">
        <f t="shared" si="18"/>
        <v>38641.380874835711</v>
      </c>
      <c r="J429" s="139">
        <v>2085.6</v>
      </c>
      <c r="K429" s="20">
        <v>18.527704677232315</v>
      </c>
      <c r="L429" s="9" t="s">
        <v>3</v>
      </c>
      <c r="M429" s="6" t="s">
        <v>7</v>
      </c>
      <c r="N429" s="9" t="s">
        <v>8</v>
      </c>
      <c r="O429" s="6" t="s">
        <v>138</v>
      </c>
      <c r="P429" s="6" t="s">
        <v>138</v>
      </c>
      <c r="Q429" s="6" t="s">
        <v>34</v>
      </c>
      <c r="R429" s="18" t="s">
        <v>79</v>
      </c>
      <c r="S429" s="18" t="s">
        <v>58</v>
      </c>
      <c r="T429" s="6" t="s">
        <v>139</v>
      </c>
      <c r="U429" s="27">
        <f t="shared" si="19"/>
        <v>38641.380874835711</v>
      </c>
      <c r="V429" s="26" t="str">
        <f t="shared" si="20"/>
        <v>Dallas County, TX</v>
      </c>
    </row>
    <row r="430" spans="2:22" ht="15" thickBot="1" x14ac:dyDescent="0.35">
      <c r="B430" s="18">
        <v>418</v>
      </c>
      <c r="C430" s="10" t="s">
        <v>10</v>
      </c>
      <c r="D430" s="6" t="s">
        <v>11</v>
      </c>
      <c r="E430" s="8">
        <v>43983</v>
      </c>
      <c r="F430" s="8">
        <v>43647</v>
      </c>
      <c r="G430" s="8">
        <v>44012</v>
      </c>
      <c r="H430" s="140">
        <f>_xlfn.DAYS(G430,F430)/'Standards &amp; Assumptions'!$C$9</f>
        <v>52.142857142857146</v>
      </c>
      <c r="I430" s="19">
        <f t="shared" si="18"/>
        <v>36764.668392955122</v>
      </c>
      <c r="J430" s="139">
        <v>1981.32</v>
      </c>
      <c r="K430" s="20">
        <v>18.555643910602591</v>
      </c>
      <c r="L430" s="9" t="s">
        <v>3</v>
      </c>
      <c r="M430" s="6" t="s">
        <v>7</v>
      </c>
      <c r="N430" s="9" t="s">
        <v>8</v>
      </c>
      <c r="O430" s="6" t="s">
        <v>138</v>
      </c>
      <c r="P430" s="6" t="s">
        <v>138</v>
      </c>
      <c r="Q430" s="6" t="s">
        <v>34</v>
      </c>
      <c r="R430" s="18" t="s">
        <v>79</v>
      </c>
      <c r="S430" s="18" t="s">
        <v>58</v>
      </c>
      <c r="T430" s="6" t="s">
        <v>139</v>
      </c>
      <c r="U430" s="27">
        <f t="shared" si="19"/>
        <v>36764.668392955122</v>
      </c>
      <c r="V430" s="26" t="str">
        <f t="shared" si="20"/>
        <v>Dallas County, TX</v>
      </c>
    </row>
    <row r="431" spans="2:22" ht="15" thickBot="1" x14ac:dyDescent="0.35">
      <c r="B431" s="18">
        <v>419</v>
      </c>
      <c r="C431" s="10" t="s">
        <v>10</v>
      </c>
      <c r="D431" s="6" t="s">
        <v>11</v>
      </c>
      <c r="E431" s="8">
        <v>43983</v>
      </c>
      <c r="F431" s="8">
        <v>43647</v>
      </c>
      <c r="G431" s="8">
        <v>44012</v>
      </c>
      <c r="H431" s="140">
        <f>_xlfn.DAYS(G431,F431)/'Standards &amp; Assumptions'!$C$9</f>
        <v>52.142857142857146</v>
      </c>
      <c r="I431" s="19">
        <f t="shared" si="18"/>
        <v>35797.56107882355</v>
      </c>
      <c r="J431" s="139">
        <v>1929.18</v>
      </c>
      <c r="K431" s="20">
        <v>18.555842937840715</v>
      </c>
      <c r="L431" s="9" t="s">
        <v>3</v>
      </c>
      <c r="M431" s="6" t="s">
        <v>7</v>
      </c>
      <c r="N431" s="9" t="s">
        <v>8</v>
      </c>
      <c r="O431" s="6" t="s">
        <v>138</v>
      </c>
      <c r="P431" s="6" t="s">
        <v>138</v>
      </c>
      <c r="Q431" s="6" t="s">
        <v>34</v>
      </c>
      <c r="R431" s="18" t="s">
        <v>79</v>
      </c>
      <c r="S431" s="18" t="s">
        <v>58</v>
      </c>
      <c r="T431" s="6" t="s">
        <v>139</v>
      </c>
      <c r="U431" s="27">
        <f t="shared" si="19"/>
        <v>35797.56107882355</v>
      </c>
      <c r="V431" s="26" t="str">
        <f t="shared" si="20"/>
        <v>Dallas County, TX</v>
      </c>
    </row>
    <row r="432" spans="2:22" ht="15" thickBot="1" x14ac:dyDescent="0.35">
      <c r="B432" s="18">
        <v>420</v>
      </c>
      <c r="C432" s="10" t="s">
        <v>10</v>
      </c>
      <c r="D432" s="6" t="s">
        <v>11</v>
      </c>
      <c r="E432" s="8">
        <v>43983</v>
      </c>
      <c r="F432" s="8">
        <v>43647</v>
      </c>
      <c r="G432" s="8">
        <v>44012</v>
      </c>
      <c r="H432" s="140">
        <f>_xlfn.DAYS(G432,F432)/'Standards &amp; Assumptions'!$C$9</f>
        <v>52.142857142857146</v>
      </c>
      <c r="I432" s="19">
        <f t="shared" si="18"/>
        <v>34867.824293695434</v>
      </c>
      <c r="J432" s="139">
        <v>1877.04</v>
      </c>
      <c r="K432" s="20">
        <v>18.575962309644673</v>
      </c>
      <c r="L432" s="9" t="s">
        <v>3</v>
      </c>
      <c r="M432" s="6" t="s">
        <v>7</v>
      </c>
      <c r="N432" s="9" t="s">
        <v>8</v>
      </c>
      <c r="O432" s="6" t="s">
        <v>138</v>
      </c>
      <c r="P432" s="6" t="s">
        <v>138</v>
      </c>
      <c r="Q432" s="6" t="s">
        <v>34</v>
      </c>
      <c r="R432" s="18" t="s">
        <v>79</v>
      </c>
      <c r="S432" s="18" t="s">
        <v>58</v>
      </c>
      <c r="T432" s="6" t="s">
        <v>139</v>
      </c>
      <c r="U432" s="27">
        <f t="shared" si="19"/>
        <v>34867.824293695434</v>
      </c>
      <c r="V432" s="26" t="str">
        <f t="shared" si="20"/>
        <v>Dallas County, TX</v>
      </c>
    </row>
    <row r="433" spans="2:22" ht="15" thickBot="1" x14ac:dyDescent="0.35">
      <c r="B433" s="18">
        <v>421</v>
      </c>
      <c r="C433" s="5" t="s">
        <v>9</v>
      </c>
      <c r="D433" s="6" t="s">
        <v>11</v>
      </c>
      <c r="E433" s="7">
        <v>42736</v>
      </c>
      <c r="F433" s="8">
        <v>43647</v>
      </c>
      <c r="G433" s="8">
        <v>44012</v>
      </c>
      <c r="H433" s="140">
        <f>_xlfn.DAYS(G433,F433)/'Standards &amp; Assumptions'!$C$9</f>
        <v>52.142857142857146</v>
      </c>
      <c r="I433" s="19">
        <f t="shared" si="18"/>
        <v>33947.428258087617</v>
      </c>
      <c r="J433" s="139">
        <v>1824.9</v>
      </c>
      <c r="K433" s="20">
        <v>18.602349859218378</v>
      </c>
      <c r="L433" s="9" t="s">
        <v>3</v>
      </c>
      <c r="M433" s="6" t="s">
        <v>7</v>
      </c>
      <c r="N433" s="9" t="s">
        <v>8</v>
      </c>
      <c r="O433" s="6" t="s">
        <v>138</v>
      </c>
      <c r="P433" s="6" t="s">
        <v>138</v>
      </c>
      <c r="Q433" s="6" t="s">
        <v>34</v>
      </c>
      <c r="R433" s="18" t="s">
        <v>79</v>
      </c>
      <c r="S433" s="18" t="s">
        <v>58</v>
      </c>
      <c r="T433" s="6" t="s">
        <v>139</v>
      </c>
      <c r="U433" s="27">
        <f t="shared" si="19"/>
        <v>33947.428258087617</v>
      </c>
      <c r="V433" s="26" t="str">
        <f t="shared" si="20"/>
        <v>Dallas County, TX</v>
      </c>
    </row>
    <row r="434" spans="2:22" ht="15" thickBot="1" x14ac:dyDescent="0.35">
      <c r="B434" s="18">
        <v>422</v>
      </c>
      <c r="C434" s="10" t="s">
        <v>10</v>
      </c>
      <c r="D434" s="6" t="s">
        <v>11</v>
      </c>
      <c r="E434" s="8">
        <v>43983</v>
      </c>
      <c r="F434" s="8">
        <v>43647</v>
      </c>
      <c r="G434" s="8">
        <v>44012</v>
      </c>
      <c r="H434" s="140">
        <f>_xlfn.DAYS(G434,F434)/'Standards &amp; Assumptions'!$C$9</f>
        <v>52.142857142857146</v>
      </c>
      <c r="I434" s="19">
        <f t="shared" si="18"/>
        <v>34061.835013784708</v>
      </c>
      <c r="J434" s="139">
        <v>1824.9</v>
      </c>
      <c r="K434" s="20">
        <v>18.665041927658891</v>
      </c>
      <c r="L434" s="9" t="s">
        <v>3</v>
      </c>
      <c r="M434" s="6" t="s">
        <v>7</v>
      </c>
      <c r="N434" s="9" t="s">
        <v>8</v>
      </c>
      <c r="O434" s="6" t="s">
        <v>138</v>
      </c>
      <c r="P434" s="6" t="s">
        <v>138</v>
      </c>
      <c r="Q434" s="6" t="s">
        <v>34</v>
      </c>
      <c r="R434" s="18" t="s">
        <v>79</v>
      </c>
      <c r="S434" s="18" t="s">
        <v>58</v>
      </c>
      <c r="T434" s="6" t="s">
        <v>139</v>
      </c>
      <c r="U434" s="27">
        <f t="shared" si="19"/>
        <v>34061.835013784708</v>
      </c>
      <c r="V434" s="26" t="str">
        <f t="shared" si="20"/>
        <v>Dallas County, TX</v>
      </c>
    </row>
    <row r="435" spans="2:22" ht="15" thickBot="1" x14ac:dyDescent="0.35">
      <c r="B435" s="18">
        <v>423</v>
      </c>
      <c r="C435" s="10" t="s">
        <v>10</v>
      </c>
      <c r="D435" s="6" t="s">
        <v>11</v>
      </c>
      <c r="E435" s="8">
        <v>43983</v>
      </c>
      <c r="F435" s="8">
        <v>43647</v>
      </c>
      <c r="G435" s="8">
        <v>44012</v>
      </c>
      <c r="H435" s="140">
        <f>_xlfn.DAYS(G435,F435)/'Standards &amp; Assumptions'!$C$9</f>
        <v>52.142857142857146</v>
      </c>
      <c r="I435" s="19">
        <f t="shared" si="18"/>
        <v>32132.496757935482</v>
      </c>
      <c r="J435" s="139">
        <v>1720.6200000000001</v>
      </c>
      <c r="K435" s="20">
        <v>18.67495249266862</v>
      </c>
      <c r="L435" s="9" t="s">
        <v>3</v>
      </c>
      <c r="M435" s="6" t="s">
        <v>7</v>
      </c>
      <c r="N435" s="9" t="s">
        <v>8</v>
      </c>
      <c r="O435" s="6" t="s">
        <v>138</v>
      </c>
      <c r="P435" s="6" t="s">
        <v>138</v>
      </c>
      <c r="Q435" s="6" t="s">
        <v>34</v>
      </c>
      <c r="R435" s="18" t="s">
        <v>79</v>
      </c>
      <c r="S435" s="18" t="s">
        <v>58</v>
      </c>
      <c r="T435" s="6" t="s">
        <v>139</v>
      </c>
      <c r="U435" s="27">
        <f t="shared" si="19"/>
        <v>32132.496757935482</v>
      </c>
      <c r="V435" s="26" t="str">
        <f t="shared" si="20"/>
        <v>Dallas County, TX</v>
      </c>
    </row>
    <row r="436" spans="2:22" ht="15" thickBot="1" x14ac:dyDescent="0.35">
      <c r="B436" s="18">
        <v>424</v>
      </c>
      <c r="C436" s="10" t="s">
        <v>10</v>
      </c>
      <c r="D436" s="6" t="s">
        <v>11</v>
      </c>
      <c r="E436" s="8">
        <v>43983</v>
      </c>
      <c r="F436" s="8">
        <v>43647</v>
      </c>
      <c r="G436" s="8">
        <v>44012</v>
      </c>
      <c r="H436" s="140">
        <f>_xlfn.DAYS(G436,F436)/'Standards &amp; Assumptions'!$C$9</f>
        <v>52.142857142857146</v>
      </c>
      <c r="I436" s="19">
        <f t="shared" si="18"/>
        <v>32182.803143878562</v>
      </c>
      <c r="J436" s="139">
        <v>1720.6200000000001</v>
      </c>
      <c r="K436" s="20">
        <v>18.704189852424452</v>
      </c>
      <c r="L436" s="9" t="s">
        <v>3</v>
      </c>
      <c r="M436" s="6" t="s">
        <v>7</v>
      </c>
      <c r="N436" s="9" t="s">
        <v>8</v>
      </c>
      <c r="O436" s="6" t="s">
        <v>138</v>
      </c>
      <c r="P436" s="6" t="s">
        <v>138</v>
      </c>
      <c r="Q436" s="6" t="s">
        <v>34</v>
      </c>
      <c r="R436" s="18" t="s">
        <v>79</v>
      </c>
      <c r="S436" s="18" t="s">
        <v>58</v>
      </c>
      <c r="T436" s="6" t="s">
        <v>139</v>
      </c>
      <c r="U436" s="27">
        <f t="shared" si="19"/>
        <v>32182.803143878562</v>
      </c>
      <c r="V436" s="26" t="str">
        <f t="shared" si="20"/>
        <v>Dallas County, TX</v>
      </c>
    </row>
    <row r="437" spans="2:22" ht="15" thickBot="1" x14ac:dyDescent="0.35">
      <c r="B437" s="18">
        <v>425</v>
      </c>
      <c r="C437" s="10" t="s">
        <v>10</v>
      </c>
      <c r="D437" s="6" t="s">
        <v>11</v>
      </c>
      <c r="E437" s="8">
        <v>43983</v>
      </c>
      <c r="F437" s="8">
        <v>43647</v>
      </c>
      <c r="G437" s="8">
        <v>44012</v>
      </c>
      <c r="H437" s="140">
        <f>_xlfn.DAYS(G437,F437)/'Standards &amp; Assumptions'!$C$9</f>
        <v>52.142857142857146</v>
      </c>
      <c r="I437" s="19">
        <f t="shared" si="18"/>
        <v>31228.440444138021</v>
      </c>
      <c r="J437" s="139">
        <v>1668.48</v>
      </c>
      <c r="K437" s="20">
        <v>18.716700496342792</v>
      </c>
      <c r="L437" s="9" t="s">
        <v>3</v>
      </c>
      <c r="M437" s="6" t="s">
        <v>7</v>
      </c>
      <c r="N437" s="9" t="s">
        <v>8</v>
      </c>
      <c r="O437" s="6" t="s">
        <v>138</v>
      </c>
      <c r="P437" s="6" t="s">
        <v>138</v>
      </c>
      <c r="Q437" s="6" t="s">
        <v>34</v>
      </c>
      <c r="R437" s="18" t="s">
        <v>79</v>
      </c>
      <c r="S437" s="18" t="s">
        <v>58</v>
      </c>
      <c r="T437" s="6" t="s">
        <v>139</v>
      </c>
      <c r="U437" s="27">
        <f t="shared" si="19"/>
        <v>31228.440444138021</v>
      </c>
      <c r="V437" s="26" t="str">
        <f t="shared" si="20"/>
        <v>Dallas County, TX</v>
      </c>
    </row>
    <row r="438" spans="2:22" ht="15" thickBot="1" x14ac:dyDescent="0.35">
      <c r="B438" s="18">
        <v>426</v>
      </c>
      <c r="C438" s="10" t="s">
        <v>10</v>
      </c>
      <c r="D438" s="6" t="s">
        <v>11</v>
      </c>
      <c r="E438" s="8">
        <v>43983</v>
      </c>
      <c r="F438" s="8">
        <v>43647</v>
      </c>
      <c r="G438" s="8">
        <v>44012</v>
      </c>
      <c r="H438" s="140">
        <f>_xlfn.DAYS(G438,F438)/'Standards &amp; Assumptions'!$C$9</f>
        <v>52.142857142857146</v>
      </c>
      <c r="I438" s="19">
        <f t="shared" si="18"/>
        <v>30257.527670867432</v>
      </c>
      <c r="J438" s="139">
        <v>1616.34</v>
      </c>
      <c r="K438" s="20">
        <v>18.719779050736499</v>
      </c>
      <c r="L438" s="9" t="s">
        <v>3</v>
      </c>
      <c r="M438" s="6" t="s">
        <v>7</v>
      </c>
      <c r="N438" s="9" t="s">
        <v>8</v>
      </c>
      <c r="O438" s="6" t="s">
        <v>138</v>
      </c>
      <c r="P438" s="6" t="s">
        <v>138</v>
      </c>
      <c r="Q438" s="6" t="s">
        <v>34</v>
      </c>
      <c r="R438" s="18" t="s">
        <v>79</v>
      </c>
      <c r="S438" s="18" t="s">
        <v>58</v>
      </c>
      <c r="T438" s="6" t="s">
        <v>139</v>
      </c>
      <c r="U438" s="27">
        <f t="shared" si="19"/>
        <v>30257.527670867432</v>
      </c>
      <c r="V438" s="26" t="str">
        <f t="shared" si="20"/>
        <v>Dallas County, TX</v>
      </c>
    </row>
    <row r="439" spans="2:22" ht="15" thickBot="1" x14ac:dyDescent="0.35">
      <c r="B439" s="18">
        <v>427</v>
      </c>
      <c r="C439" s="5" t="s">
        <v>10</v>
      </c>
      <c r="D439" s="6" t="s">
        <v>11</v>
      </c>
      <c r="E439" s="8">
        <v>44029</v>
      </c>
      <c r="F439" s="8">
        <v>43647</v>
      </c>
      <c r="G439" s="8">
        <v>44012</v>
      </c>
      <c r="H439" s="140">
        <f>_xlfn.DAYS(G439,F439)/'Standards &amp; Assumptions'!$C$9</f>
        <v>52.142857142857146</v>
      </c>
      <c r="I439" s="19">
        <f t="shared" si="18"/>
        <v>39082.245539000738</v>
      </c>
      <c r="J439" s="139">
        <v>2085.6</v>
      </c>
      <c r="K439" s="20">
        <v>18.739089729095099</v>
      </c>
      <c r="L439" s="9" t="s">
        <v>3</v>
      </c>
      <c r="M439" s="9" t="s">
        <v>7</v>
      </c>
      <c r="N439" s="9" t="s">
        <v>8</v>
      </c>
      <c r="O439" s="6" t="s">
        <v>138</v>
      </c>
      <c r="P439" s="6" t="s">
        <v>138</v>
      </c>
      <c r="Q439" s="6" t="s">
        <v>34</v>
      </c>
      <c r="R439" s="18" t="s">
        <v>79</v>
      </c>
      <c r="S439" s="18" t="s">
        <v>58</v>
      </c>
      <c r="T439" s="6" t="s">
        <v>139</v>
      </c>
      <c r="U439" s="27">
        <f t="shared" si="19"/>
        <v>39082.245539000738</v>
      </c>
      <c r="V439" s="26" t="str">
        <f t="shared" si="20"/>
        <v>Dallas County, TX</v>
      </c>
    </row>
    <row r="440" spans="2:22" ht="15" thickBot="1" x14ac:dyDescent="0.35">
      <c r="B440" s="18">
        <v>428</v>
      </c>
      <c r="C440" s="5" t="s">
        <v>10</v>
      </c>
      <c r="D440" s="6" t="s">
        <v>11</v>
      </c>
      <c r="E440" s="8">
        <v>44031</v>
      </c>
      <c r="F440" s="8">
        <v>43647</v>
      </c>
      <c r="G440" s="8">
        <v>44012</v>
      </c>
      <c r="H440" s="140">
        <f>_xlfn.DAYS(G440,F440)/'Standards &amp; Assumptions'!$C$9</f>
        <v>52.142857142857146</v>
      </c>
      <c r="I440" s="19">
        <f t="shared" si="18"/>
        <v>39094.480051752987</v>
      </c>
      <c r="J440" s="139">
        <v>2085.6</v>
      </c>
      <c r="K440" s="20">
        <v>18.744955912808301</v>
      </c>
      <c r="L440" s="9" t="s">
        <v>3</v>
      </c>
      <c r="M440" s="9" t="s">
        <v>7</v>
      </c>
      <c r="N440" s="9" t="s">
        <v>8</v>
      </c>
      <c r="O440" s="6" t="s">
        <v>138</v>
      </c>
      <c r="P440" s="6" t="s">
        <v>138</v>
      </c>
      <c r="Q440" s="6" t="s">
        <v>34</v>
      </c>
      <c r="R440" s="18" t="s">
        <v>79</v>
      </c>
      <c r="S440" s="18" t="s">
        <v>58</v>
      </c>
      <c r="T440" s="6" t="s">
        <v>139</v>
      </c>
      <c r="U440" s="27">
        <f t="shared" si="19"/>
        <v>39094.480051752987</v>
      </c>
      <c r="V440" s="26" t="str">
        <f t="shared" si="20"/>
        <v>Dallas County, TX</v>
      </c>
    </row>
    <row r="441" spans="2:22" ht="15" thickBot="1" x14ac:dyDescent="0.35">
      <c r="B441" s="18">
        <v>429</v>
      </c>
      <c r="C441" s="5" t="s">
        <v>10</v>
      </c>
      <c r="D441" s="6" t="s">
        <v>11</v>
      </c>
      <c r="E441" s="8">
        <v>44032</v>
      </c>
      <c r="F441" s="8">
        <v>43647</v>
      </c>
      <c r="G441" s="8">
        <v>44012</v>
      </c>
      <c r="H441" s="140">
        <f>_xlfn.DAYS(G441,F441)/'Standards &amp; Assumptions'!$C$9</f>
        <v>52.142857142857146</v>
      </c>
      <c r="I441" s="19">
        <f t="shared" si="18"/>
        <v>39189.79991180358</v>
      </c>
      <c r="J441" s="139">
        <v>2085.6</v>
      </c>
      <c r="K441" s="20">
        <v>18.790659719890478</v>
      </c>
      <c r="L441" s="9" t="s">
        <v>3</v>
      </c>
      <c r="M441" s="9" t="s">
        <v>7</v>
      </c>
      <c r="N441" s="9" t="s">
        <v>8</v>
      </c>
      <c r="O441" s="6" t="s">
        <v>138</v>
      </c>
      <c r="P441" s="6" t="s">
        <v>138</v>
      </c>
      <c r="Q441" s="6" t="s">
        <v>34</v>
      </c>
      <c r="R441" s="18" t="s">
        <v>79</v>
      </c>
      <c r="S441" s="18" t="s">
        <v>58</v>
      </c>
      <c r="T441" s="6" t="s">
        <v>139</v>
      </c>
      <c r="U441" s="27">
        <f t="shared" si="19"/>
        <v>39189.79991180358</v>
      </c>
      <c r="V441" s="26" t="str">
        <f t="shared" si="20"/>
        <v>Dallas County, TX</v>
      </c>
    </row>
    <row r="442" spans="2:22" ht="15" thickBot="1" x14ac:dyDescent="0.35">
      <c r="B442" s="18">
        <v>430</v>
      </c>
      <c r="C442" s="5" t="s">
        <v>10</v>
      </c>
      <c r="D442" s="6" t="s">
        <v>11</v>
      </c>
      <c r="E442" s="8">
        <v>44023</v>
      </c>
      <c r="F442" s="8">
        <v>43647</v>
      </c>
      <c r="G442" s="8">
        <v>44012</v>
      </c>
      <c r="H442" s="140">
        <f>_xlfn.DAYS(G442,F442)/'Standards &amp; Assumptions'!$C$9</f>
        <v>52.142857142857146</v>
      </c>
      <c r="I442" s="19">
        <f t="shared" si="18"/>
        <v>37243.799570817944</v>
      </c>
      <c r="J442" s="139">
        <v>1981.32</v>
      </c>
      <c r="K442" s="20">
        <v>18.797468137816175</v>
      </c>
      <c r="L442" s="9" t="s">
        <v>3</v>
      </c>
      <c r="M442" s="9" t="s">
        <v>7</v>
      </c>
      <c r="N442" s="9" t="s">
        <v>8</v>
      </c>
      <c r="O442" s="6" t="s">
        <v>138</v>
      </c>
      <c r="P442" s="6" t="s">
        <v>138</v>
      </c>
      <c r="Q442" s="6" t="s">
        <v>34</v>
      </c>
      <c r="R442" s="18" t="s">
        <v>79</v>
      </c>
      <c r="S442" s="18" t="s">
        <v>58</v>
      </c>
      <c r="T442" s="6" t="s">
        <v>139</v>
      </c>
      <c r="U442" s="27">
        <f t="shared" si="19"/>
        <v>37243.799570817944</v>
      </c>
      <c r="V442" s="26" t="str">
        <f t="shared" si="20"/>
        <v>Dallas County, TX</v>
      </c>
    </row>
    <row r="443" spans="2:22" ht="15" thickBot="1" x14ac:dyDescent="0.35">
      <c r="B443" s="18">
        <v>431</v>
      </c>
      <c r="C443" s="5" t="s">
        <v>10</v>
      </c>
      <c r="D443" s="6" t="s">
        <v>11</v>
      </c>
      <c r="E443" s="8">
        <v>44014</v>
      </c>
      <c r="F443" s="8">
        <v>43647</v>
      </c>
      <c r="G443" s="8">
        <v>44012</v>
      </c>
      <c r="H443" s="140">
        <f>_xlfn.DAYS(G443,F443)/'Standards &amp; Assumptions'!$C$9</f>
        <v>52.142857142857146</v>
      </c>
      <c r="I443" s="19">
        <f t="shared" si="18"/>
        <v>35303.759462654518</v>
      </c>
      <c r="J443" s="139">
        <v>1877.04</v>
      </c>
      <c r="K443" s="20">
        <v>18.808208382695369</v>
      </c>
      <c r="L443" s="9" t="s">
        <v>3</v>
      </c>
      <c r="M443" s="9" t="s">
        <v>7</v>
      </c>
      <c r="N443" s="9" t="s">
        <v>8</v>
      </c>
      <c r="O443" s="6" t="s">
        <v>138</v>
      </c>
      <c r="P443" s="6" t="s">
        <v>138</v>
      </c>
      <c r="Q443" s="6" t="s">
        <v>34</v>
      </c>
      <c r="R443" s="18" t="s">
        <v>79</v>
      </c>
      <c r="S443" s="18" t="s">
        <v>58</v>
      </c>
      <c r="T443" s="6" t="s">
        <v>139</v>
      </c>
      <c r="U443" s="27">
        <f t="shared" si="19"/>
        <v>35303.759462654518</v>
      </c>
      <c r="V443" s="26" t="str">
        <f t="shared" si="20"/>
        <v>Dallas County, TX</v>
      </c>
    </row>
    <row r="444" spans="2:22" ht="15" thickBot="1" x14ac:dyDescent="0.35">
      <c r="B444" s="18">
        <v>432</v>
      </c>
      <c r="C444" s="5" t="s">
        <v>10</v>
      </c>
      <c r="D444" s="6" t="s">
        <v>11</v>
      </c>
      <c r="E444" s="8">
        <v>44032</v>
      </c>
      <c r="F444" s="8">
        <v>43647</v>
      </c>
      <c r="G444" s="8">
        <v>44012</v>
      </c>
      <c r="H444" s="140">
        <f>_xlfn.DAYS(G444,F444)/'Standards &amp; Assumptions'!$C$9</f>
        <v>52.142857142857146</v>
      </c>
      <c r="I444" s="19">
        <f t="shared" si="18"/>
        <v>35355.480054131331</v>
      </c>
      <c r="J444" s="139">
        <v>1877.04</v>
      </c>
      <c r="K444" s="20">
        <v>18.835762719031738</v>
      </c>
      <c r="L444" s="9" t="s">
        <v>3</v>
      </c>
      <c r="M444" s="9" t="s">
        <v>7</v>
      </c>
      <c r="N444" s="9" t="s">
        <v>8</v>
      </c>
      <c r="O444" s="6" t="s">
        <v>138</v>
      </c>
      <c r="P444" s="6" t="s">
        <v>138</v>
      </c>
      <c r="Q444" s="6" t="s">
        <v>34</v>
      </c>
      <c r="R444" s="18" t="s">
        <v>79</v>
      </c>
      <c r="S444" s="18" t="s">
        <v>58</v>
      </c>
      <c r="T444" s="6" t="s">
        <v>139</v>
      </c>
      <c r="U444" s="27">
        <f t="shared" si="19"/>
        <v>35355.480054131331</v>
      </c>
      <c r="V444" s="26" t="str">
        <f t="shared" si="20"/>
        <v>Dallas County, TX</v>
      </c>
    </row>
    <row r="445" spans="2:22" ht="15" thickBot="1" x14ac:dyDescent="0.35">
      <c r="B445" s="18">
        <v>433</v>
      </c>
      <c r="C445" s="5" t="s">
        <v>10</v>
      </c>
      <c r="D445" s="6" t="s">
        <v>11</v>
      </c>
      <c r="E445" s="8">
        <v>44017</v>
      </c>
      <c r="F445" s="8">
        <v>43647</v>
      </c>
      <c r="G445" s="8">
        <v>44012</v>
      </c>
      <c r="H445" s="140">
        <f>_xlfn.DAYS(G445,F445)/'Standards &amp; Assumptions'!$C$9</f>
        <v>52.142857142857146</v>
      </c>
      <c r="I445" s="19">
        <f t="shared" si="18"/>
        <v>34427.295320669327</v>
      </c>
      <c r="J445" s="139">
        <v>1824.9</v>
      </c>
      <c r="K445" s="20">
        <v>18.865305123935187</v>
      </c>
      <c r="L445" s="9" t="s">
        <v>3</v>
      </c>
      <c r="M445" s="9" t="s">
        <v>7</v>
      </c>
      <c r="N445" s="9" t="s">
        <v>8</v>
      </c>
      <c r="O445" s="6" t="s">
        <v>138</v>
      </c>
      <c r="P445" s="6" t="s">
        <v>138</v>
      </c>
      <c r="Q445" s="6" t="s">
        <v>34</v>
      </c>
      <c r="R445" s="18" t="s">
        <v>79</v>
      </c>
      <c r="S445" s="18" t="s">
        <v>58</v>
      </c>
      <c r="T445" s="6" t="s">
        <v>139</v>
      </c>
      <c r="U445" s="27">
        <f t="shared" si="19"/>
        <v>34427.295320669327</v>
      </c>
      <c r="V445" s="26" t="str">
        <f t="shared" si="20"/>
        <v>Dallas County, TX</v>
      </c>
    </row>
    <row r="446" spans="2:22" ht="15" thickBot="1" x14ac:dyDescent="0.35">
      <c r="B446" s="18">
        <v>434</v>
      </c>
      <c r="C446" s="5" t="s">
        <v>10</v>
      </c>
      <c r="D446" s="6" t="s">
        <v>11</v>
      </c>
      <c r="E446" s="8">
        <v>44019</v>
      </c>
      <c r="F446" s="8">
        <v>43647</v>
      </c>
      <c r="G446" s="8">
        <v>44012</v>
      </c>
      <c r="H446" s="140">
        <f>_xlfn.DAYS(G446,F446)/'Standards &amp; Assumptions'!$C$9</f>
        <v>52.142857142857146</v>
      </c>
      <c r="I446" s="19">
        <f t="shared" si="18"/>
        <v>34436.919638273408</v>
      </c>
      <c r="J446" s="139">
        <v>1824.9</v>
      </c>
      <c r="K446" s="20">
        <v>18.870579011602501</v>
      </c>
      <c r="L446" s="9" t="s">
        <v>3</v>
      </c>
      <c r="M446" s="9" t="s">
        <v>7</v>
      </c>
      <c r="N446" s="9" t="s">
        <v>8</v>
      </c>
      <c r="O446" s="6" t="s">
        <v>138</v>
      </c>
      <c r="P446" s="6" t="s">
        <v>138</v>
      </c>
      <c r="Q446" s="6" t="s">
        <v>34</v>
      </c>
      <c r="R446" s="18" t="s">
        <v>79</v>
      </c>
      <c r="S446" s="18" t="s">
        <v>58</v>
      </c>
      <c r="T446" s="6" t="s">
        <v>139</v>
      </c>
      <c r="U446" s="27">
        <f t="shared" si="19"/>
        <v>34436.919638273408</v>
      </c>
      <c r="V446" s="26" t="str">
        <f t="shared" si="20"/>
        <v>Dallas County, TX</v>
      </c>
    </row>
    <row r="447" spans="2:22" ht="15" thickBot="1" x14ac:dyDescent="0.35">
      <c r="B447" s="18">
        <v>435</v>
      </c>
      <c r="C447" s="5" t="s">
        <v>10</v>
      </c>
      <c r="D447" s="6" t="s">
        <v>11</v>
      </c>
      <c r="E447" s="8">
        <v>44022</v>
      </c>
      <c r="F447" s="8">
        <v>43647</v>
      </c>
      <c r="G447" s="8">
        <v>44012</v>
      </c>
      <c r="H447" s="140">
        <f>_xlfn.DAYS(G447,F447)/'Standards &amp; Assumptions'!$C$9</f>
        <v>52.142857142857146</v>
      </c>
      <c r="I447" s="19">
        <f t="shared" si="18"/>
        <v>34482.108919292732</v>
      </c>
      <c r="J447" s="139">
        <v>1824.9</v>
      </c>
      <c r="K447" s="20">
        <v>18.895341618331269</v>
      </c>
      <c r="L447" s="9" t="s">
        <v>3</v>
      </c>
      <c r="M447" s="9" t="s">
        <v>7</v>
      </c>
      <c r="N447" s="9" t="s">
        <v>8</v>
      </c>
      <c r="O447" s="6" t="s">
        <v>138</v>
      </c>
      <c r="P447" s="6" t="s">
        <v>138</v>
      </c>
      <c r="Q447" s="6" t="s">
        <v>34</v>
      </c>
      <c r="R447" s="18" t="s">
        <v>79</v>
      </c>
      <c r="S447" s="18" t="s">
        <v>58</v>
      </c>
      <c r="T447" s="6" t="s">
        <v>139</v>
      </c>
      <c r="U447" s="27">
        <f t="shared" si="19"/>
        <v>34482.108919292732</v>
      </c>
      <c r="V447" s="26" t="str">
        <f t="shared" si="20"/>
        <v>Dallas County, TX</v>
      </c>
    </row>
    <row r="448" spans="2:22" ht="15" thickBot="1" x14ac:dyDescent="0.35">
      <c r="B448" s="18">
        <v>436</v>
      </c>
      <c r="C448" s="5" t="s">
        <v>10</v>
      </c>
      <c r="D448" s="6" t="s">
        <v>11</v>
      </c>
      <c r="E448" s="8">
        <v>44016</v>
      </c>
      <c r="F448" s="8">
        <v>43647</v>
      </c>
      <c r="G448" s="8">
        <v>44012</v>
      </c>
      <c r="H448" s="140">
        <f>_xlfn.DAYS(G448,F448)/'Standards &amp; Assumptions'!$C$9</f>
        <v>52.142857142857146</v>
      </c>
      <c r="I448" s="19">
        <f t="shared" si="18"/>
        <v>33613.479179271257</v>
      </c>
      <c r="J448" s="139">
        <v>1772.76</v>
      </c>
      <c r="K448" s="20">
        <v>18.961099742362901</v>
      </c>
      <c r="L448" s="9" t="s">
        <v>3</v>
      </c>
      <c r="M448" s="9" t="s">
        <v>7</v>
      </c>
      <c r="N448" s="9" t="s">
        <v>8</v>
      </c>
      <c r="O448" s="6" t="s">
        <v>138</v>
      </c>
      <c r="P448" s="6" t="s">
        <v>138</v>
      </c>
      <c r="Q448" s="6" t="s">
        <v>34</v>
      </c>
      <c r="R448" s="18" t="s">
        <v>79</v>
      </c>
      <c r="S448" s="18" t="s">
        <v>58</v>
      </c>
      <c r="T448" s="6" t="s">
        <v>139</v>
      </c>
      <c r="U448" s="27">
        <f t="shared" si="19"/>
        <v>33613.479179271257</v>
      </c>
      <c r="V448" s="26" t="str">
        <f t="shared" si="20"/>
        <v>Dallas County, TX</v>
      </c>
    </row>
    <row r="449" spans="2:22" ht="15" thickBot="1" x14ac:dyDescent="0.35">
      <c r="B449" s="18">
        <v>437</v>
      </c>
      <c r="C449" s="5" t="s">
        <v>10</v>
      </c>
      <c r="D449" s="6" t="s">
        <v>11</v>
      </c>
      <c r="E449" s="8">
        <v>44021</v>
      </c>
      <c r="F449" s="8">
        <v>43647</v>
      </c>
      <c r="G449" s="8">
        <v>44012</v>
      </c>
      <c r="H449" s="140">
        <f>_xlfn.DAYS(G449,F449)/'Standards &amp; Assumptions'!$C$9</f>
        <v>52.142857142857146</v>
      </c>
      <c r="I449" s="19">
        <f t="shared" si="18"/>
        <v>33672.056374468077</v>
      </c>
      <c r="J449" s="139">
        <v>1772.76</v>
      </c>
      <c r="K449" s="20">
        <v>18.994142678347931</v>
      </c>
      <c r="L449" s="9" t="s">
        <v>3</v>
      </c>
      <c r="M449" s="9" t="s">
        <v>7</v>
      </c>
      <c r="N449" s="9" t="s">
        <v>8</v>
      </c>
      <c r="O449" s="6" t="s">
        <v>138</v>
      </c>
      <c r="P449" s="6" t="s">
        <v>138</v>
      </c>
      <c r="Q449" s="6" t="s">
        <v>34</v>
      </c>
      <c r="R449" s="18" t="s">
        <v>79</v>
      </c>
      <c r="S449" s="18" t="s">
        <v>58</v>
      </c>
      <c r="T449" s="6" t="s">
        <v>139</v>
      </c>
      <c r="U449" s="27">
        <f t="shared" si="19"/>
        <v>33672.056374468077</v>
      </c>
      <c r="V449" s="26" t="str">
        <f t="shared" si="20"/>
        <v>Dallas County, TX</v>
      </c>
    </row>
    <row r="450" spans="2:22" ht="15" thickBot="1" x14ac:dyDescent="0.35">
      <c r="B450" s="18">
        <v>438</v>
      </c>
      <c r="C450" s="5" t="s">
        <v>10</v>
      </c>
      <c r="D450" s="6" t="s">
        <v>11</v>
      </c>
      <c r="E450" s="8">
        <v>44030</v>
      </c>
      <c r="F450" s="8">
        <v>43647</v>
      </c>
      <c r="G450" s="8">
        <v>44012</v>
      </c>
      <c r="H450" s="140">
        <f>_xlfn.DAYS(G450,F450)/'Standards &amp; Assumptions'!$C$9</f>
        <v>52.142857142857146</v>
      </c>
      <c r="I450" s="19">
        <f t="shared" si="18"/>
        <v>32717.36932807089</v>
      </c>
      <c r="J450" s="139">
        <v>1720.6200000000001</v>
      </c>
      <c r="K450" s="20">
        <v>19.014872155427049</v>
      </c>
      <c r="L450" s="9" t="s">
        <v>3</v>
      </c>
      <c r="M450" s="9" t="s">
        <v>7</v>
      </c>
      <c r="N450" s="9" t="s">
        <v>8</v>
      </c>
      <c r="O450" s="6" t="s">
        <v>12</v>
      </c>
      <c r="P450" s="6" t="s">
        <v>80</v>
      </c>
      <c r="Q450" s="6" t="s">
        <v>34</v>
      </c>
      <c r="R450" s="18" t="s">
        <v>79</v>
      </c>
      <c r="S450" s="18" t="s">
        <v>58</v>
      </c>
      <c r="T450" s="6" t="s">
        <v>13</v>
      </c>
      <c r="U450" s="27">
        <f t="shared" si="19"/>
        <v>32717.36932807089</v>
      </c>
      <c r="V450" s="26" t="str">
        <f t="shared" si="20"/>
        <v>Cook County, IL</v>
      </c>
    </row>
    <row r="451" spans="2:22" ht="15" thickBot="1" x14ac:dyDescent="0.35">
      <c r="B451" s="18">
        <v>439</v>
      </c>
      <c r="C451" s="5" t="s">
        <v>10</v>
      </c>
      <c r="D451" s="6" t="s">
        <v>11</v>
      </c>
      <c r="E451" s="8">
        <v>44020</v>
      </c>
      <c r="F451" s="8">
        <v>43647</v>
      </c>
      <c r="G451" s="8">
        <v>44012</v>
      </c>
      <c r="H451" s="140">
        <f>_xlfn.DAYS(G451,F451)/'Standards &amp; Assumptions'!$C$9</f>
        <v>52.142857142857146</v>
      </c>
      <c r="I451" s="19">
        <f t="shared" si="18"/>
        <v>31737.863007806645</v>
      </c>
      <c r="J451" s="139">
        <v>1668.48</v>
      </c>
      <c r="K451" s="20">
        <v>19.022021844916718</v>
      </c>
      <c r="L451" s="9" t="s">
        <v>3</v>
      </c>
      <c r="M451" s="9" t="s">
        <v>7</v>
      </c>
      <c r="N451" s="9" t="s">
        <v>8</v>
      </c>
      <c r="O451" s="6" t="s">
        <v>12</v>
      </c>
      <c r="P451" s="6" t="s">
        <v>80</v>
      </c>
      <c r="Q451" s="6" t="s">
        <v>34</v>
      </c>
      <c r="R451" s="18" t="s">
        <v>79</v>
      </c>
      <c r="S451" s="18" t="s">
        <v>58</v>
      </c>
      <c r="T451" s="6" t="s">
        <v>13</v>
      </c>
      <c r="U451" s="27">
        <f t="shared" si="19"/>
        <v>31737.863007806645</v>
      </c>
      <c r="V451" s="26" t="str">
        <f t="shared" si="20"/>
        <v>Cook County, IL</v>
      </c>
    </row>
    <row r="452" spans="2:22" ht="15" thickBot="1" x14ac:dyDescent="0.35">
      <c r="B452" s="18">
        <v>440</v>
      </c>
      <c r="C452" s="5" t="s">
        <v>10</v>
      </c>
      <c r="D452" s="6" t="s">
        <v>11</v>
      </c>
      <c r="E452" s="8">
        <v>44033</v>
      </c>
      <c r="F452" s="8">
        <v>43647</v>
      </c>
      <c r="G452" s="8">
        <v>44012</v>
      </c>
      <c r="H452" s="140">
        <f>_xlfn.DAYS(G452,F452)/'Standards &amp; Assumptions'!$C$9</f>
        <v>52.142857142857146</v>
      </c>
      <c r="I452" s="19">
        <f t="shared" si="18"/>
        <v>31753.913700261342</v>
      </c>
      <c r="J452" s="139">
        <v>1668.48</v>
      </c>
      <c r="K452" s="20">
        <v>19.031641793885058</v>
      </c>
      <c r="L452" s="9" t="s">
        <v>3</v>
      </c>
      <c r="M452" s="9" t="s">
        <v>7</v>
      </c>
      <c r="N452" s="9" t="s">
        <v>8</v>
      </c>
      <c r="O452" s="6" t="s">
        <v>12</v>
      </c>
      <c r="P452" s="6" t="s">
        <v>80</v>
      </c>
      <c r="Q452" s="6" t="s">
        <v>34</v>
      </c>
      <c r="R452" s="18" t="s">
        <v>79</v>
      </c>
      <c r="S452" s="18" t="s">
        <v>58</v>
      </c>
      <c r="T452" s="6" t="s">
        <v>13</v>
      </c>
      <c r="U452" s="27">
        <f t="shared" si="19"/>
        <v>31753.913700261342</v>
      </c>
      <c r="V452" s="26" t="str">
        <f t="shared" si="20"/>
        <v>Cook County, IL</v>
      </c>
    </row>
    <row r="453" spans="2:22" ht="15" thickBot="1" x14ac:dyDescent="0.35">
      <c r="B453" s="18">
        <v>441</v>
      </c>
      <c r="C453" s="5" t="s">
        <v>9</v>
      </c>
      <c r="D453" s="6" t="s">
        <v>11</v>
      </c>
      <c r="E453" s="7">
        <v>43831</v>
      </c>
      <c r="F453" s="8">
        <v>43647</v>
      </c>
      <c r="G453" s="8">
        <v>44012</v>
      </c>
      <c r="H453" s="140">
        <f>_xlfn.DAYS(G453,F453)/'Standards &amp; Assumptions'!$C$9</f>
        <v>52.142857142857146</v>
      </c>
      <c r="I453" s="19">
        <f t="shared" si="18"/>
        <v>39758.63088495488</v>
      </c>
      <c r="J453" s="139">
        <v>2085.6</v>
      </c>
      <c r="K453" s="20">
        <v>19.063401843572535</v>
      </c>
      <c r="L453" s="9" t="s">
        <v>3</v>
      </c>
      <c r="M453" s="6" t="s">
        <v>7</v>
      </c>
      <c r="N453" s="9" t="s">
        <v>8</v>
      </c>
      <c r="O453" s="6" t="s">
        <v>12</v>
      </c>
      <c r="P453" s="6" t="s">
        <v>80</v>
      </c>
      <c r="Q453" s="6" t="s">
        <v>34</v>
      </c>
      <c r="R453" s="18" t="s">
        <v>79</v>
      </c>
      <c r="S453" s="18" t="s">
        <v>58</v>
      </c>
      <c r="T453" s="6" t="s">
        <v>13</v>
      </c>
      <c r="U453" s="27">
        <f t="shared" si="19"/>
        <v>39758.63088495488</v>
      </c>
      <c r="V453" s="26" t="str">
        <f t="shared" si="20"/>
        <v>Cook County, IL</v>
      </c>
    </row>
    <row r="454" spans="2:22" ht="15" thickBot="1" x14ac:dyDescent="0.35">
      <c r="B454" s="18">
        <v>442</v>
      </c>
      <c r="C454" s="5" t="s">
        <v>9</v>
      </c>
      <c r="D454" s="6" t="s">
        <v>11</v>
      </c>
      <c r="E454" s="7">
        <v>41640</v>
      </c>
      <c r="F454" s="8">
        <v>43647</v>
      </c>
      <c r="G454" s="8">
        <v>44012</v>
      </c>
      <c r="H454" s="140">
        <f>_xlfn.DAYS(G454,F454)/'Standards &amp; Assumptions'!$C$9</f>
        <v>52.142857142857146</v>
      </c>
      <c r="I454" s="19">
        <f t="shared" si="18"/>
        <v>39812.640849840049</v>
      </c>
      <c r="J454" s="139">
        <v>2085.6</v>
      </c>
      <c r="K454" s="20">
        <v>19.089298451208311</v>
      </c>
      <c r="L454" s="9" t="s">
        <v>3</v>
      </c>
      <c r="M454" s="6" t="s">
        <v>7</v>
      </c>
      <c r="N454" s="9" t="s">
        <v>8</v>
      </c>
      <c r="O454" s="6" t="s">
        <v>12</v>
      </c>
      <c r="P454" s="6" t="s">
        <v>80</v>
      </c>
      <c r="Q454" s="6" t="s">
        <v>34</v>
      </c>
      <c r="R454" s="18" t="s">
        <v>79</v>
      </c>
      <c r="S454" s="18" t="s">
        <v>58</v>
      </c>
      <c r="T454" s="6" t="s">
        <v>13</v>
      </c>
      <c r="U454" s="27">
        <f t="shared" si="19"/>
        <v>39812.640849840049</v>
      </c>
      <c r="V454" s="26" t="str">
        <f t="shared" si="20"/>
        <v>Cook County, IL</v>
      </c>
    </row>
    <row r="455" spans="2:22" ht="15" thickBot="1" x14ac:dyDescent="0.35">
      <c r="B455" s="18">
        <v>443</v>
      </c>
      <c r="C455" s="5" t="s">
        <v>10</v>
      </c>
      <c r="D455" s="6" t="s">
        <v>11</v>
      </c>
      <c r="E455" s="8">
        <v>44028</v>
      </c>
      <c r="F455" s="8">
        <v>43647</v>
      </c>
      <c r="G455" s="8">
        <v>44012</v>
      </c>
      <c r="H455" s="140">
        <f>_xlfn.DAYS(G455,F455)/'Standards &amp; Assumptions'!$C$9</f>
        <v>52.142857142857146</v>
      </c>
      <c r="I455" s="19">
        <f t="shared" si="18"/>
        <v>39856.795868031593</v>
      </c>
      <c r="J455" s="139">
        <v>2085.6</v>
      </c>
      <c r="K455" s="20">
        <v>19.110469825485037</v>
      </c>
      <c r="L455" s="9" t="s">
        <v>3</v>
      </c>
      <c r="M455" s="9" t="s">
        <v>7</v>
      </c>
      <c r="N455" s="9" t="s">
        <v>8</v>
      </c>
      <c r="O455" s="6" t="s">
        <v>12</v>
      </c>
      <c r="P455" s="6" t="s">
        <v>80</v>
      </c>
      <c r="Q455" s="6" t="s">
        <v>34</v>
      </c>
      <c r="R455" s="18" t="s">
        <v>79</v>
      </c>
      <c r="S455" s="18" t="s">
        <v>58</v>
      </c>
      <c r="T455" s="6" t="s">
        <v>13</v>
      </c>
      <c r="U455" s="27">
        <f t="shared" si="19"/>
        <v>39856.795868031593</v>
      </c>
      <c r="V455" s="26" t="str">
        <f t="shared" si="20"/>
        <v>Cook County, IL</v>
      </c>
    </row>
    <row r="456" spans="2:22" ht="15" thickBot="1" x14ac:dyDescent="0.35">
      <c r="B456" s="18">
        <v>444</v>
      </c>
      <c r="C456" s="5" t="s">
        <v>10</v>
      </c>
      <c r="D456" s="6" t="s">
        <v>11</v>
      </c>
      <c r="E456" s="8">
        <v>44034</v>
      </c>
      <c r="F456" s="8">
        <v>43647</v>
      </c>
      <c r="G456" s="8">
        <v>44012</v>
      </c>
      <c r="H456" s="140">
        <f>_xlfn.DAYS(G456,F456)/'Standards &amp; Assumptions'!$C$9</f>
        <v>52.142857142857146</v>
      </c>
      <c r="I456" s="19">
        <f t="shared" si="18"/>
        <v>39916.369411993132</v>
      </c>
      <c r="J456" s="139">
        <v>2085.6</v>
      </c>
      <c r="K456" s="20">
        <v>19.139034048711707</v>
      </c>
      <c r="L456" s="9" t="s">
        <v>3</v>
      </c>
      <c r="M456" s="9" t="s">
        <v>7</v>
      </c>
      <c r="N456" s="9" t="s">
        <v>8</v>
      </c>
      <c r="O456" s="6" t="s">
        <v>12</v>
      </c>
      <c r="P456" s="6" t="s">
        <v>80</v>
      </c>
      <c r="Q456" s="6" t="s">
        <v>34</v>
      </c>
      <c r="R456" s="18" t="s">
        <v>79</v>
      </c>
      <c r="S456" s="18" t="s">
        <v>58</v>
      </c>
      <c r="T456" s="6" t="s">
        <v>13</v>
      </c>
      <c r="U456" s="27">
        <f t="shared" si="19"/>
        <v>39916.369411993132</v>
      </c>
      <c r="V456" s="26" t="str">
        <f t="shared" si="20"/>
        <v>Cook County, IL</v>
      </c>
    </row>
    <row r="457" spans="2:22" ht="15" thickBot="1" x14ac:dyDescent="0.35">
      <c r="B457" s="18">
        <v>445</v>
      </c>
      <c r="C457" s="5" t="s">
        <v>10</v>
      </c>
      <c r="D457" s="6" t="s">
        <v>11</v>
      </c>
      <c r="E457" s="8">
        <v>44018</v>
      </c>
      <c r="F457" s="8">
        <v>43647</v>
      </c>
      <c r="G457" s="8">
        <v>44012</v>
      </c>
      <c r="H457" s="140">
        <f>_xlfn.DAYS(G457,F457)/'Standards &amp; Assumptions'!$C$9</f>
        <v>52.142857142857146</v>
      </c>
      <c r="I457" s="19">
        <f t="shared" si="18"/>
        <v>40019.000764123601</v>
      </c>
      <c r="J457" s="139">
        <v>2085.6</v>
      </c>
      <c r="K457" s="20">
        <v>19.188243557788454</v>
      </c>
      <c r="L457" s="9" t="s">
        <v>3</v>
      </c>
      <c r="M457" s="9" t="s">
        <v>7</v>
      </c>
      <c r="N457" s="9" t="s">
        <v>8</v>
      </c>
      <c r="O457" s="6" t="s">
        <v>12</v>
      </c>
      <c r="P457" s="6" t="s">
        <v>80</v>
      </c>
      <c r="Q457" s="6" t="s">
        <v>34</v>
      </c>
      <c r="R457" s="18" t="s">
        <v>79</v>
      </c>
      <c r="S457" s="18" t="s">
        <v>58</v>
      </c>
      <c r="T457" s="6" t="s">
        <v>13</v>
      </c>
      <c r="U457" s="27">
        <f t="shared" si="19"/>
        <v>40019.000764123601</v>
      </c>
      <c r="V457" s="26" t="str">
        <f t="shared" si="20"/>
        <v>Cook County, IL</v>
      </c>
    </row>
    <row r="458" spans="2:22" ht="15" thickBot="1" x14ac:dyDescent="0.35">
      <c r="B458" s="18">
        <v>446</v>
      </c>
      <c r="C458" s="5" t="s">
        <v>10</v>
      </c>
      <c r="D458" s="6" t="s">
        <v>11</v>
      </c>
      <c r="E458" s="8">
        <v>44024</v>
      </c>
      <c r="F458" s="8">
        <v>43647</v>
      </c>
      <c r="G458" s="8">
        <v>44012</v>
      </c>
      <c r="H458" s="140">
        <f>_xlfn.DAYS(G458,F458)/'Standards &amp; Assumptions'!$C$9</f>
        <v>52.142857142857146</v>
      </c>
      <c r="I458" s="19">
        <f t="shared" si="18"/>
        <v>40024.365659044677</v>
      </c>
      <c r="J458" s="139">
        <v>2085.6</v>
      </c>
      <c r="K458" s="20">
        <v>19.190815908632853</v>
      </c>
      <c r="L458" s="9" t="s">
        <v>3</v>
      </c>
      <c r="M458" s="9" t="s">
        <v>7</v>
      </c>
      <c r="N458" s="9" t="s">
        <v>8</v>
      </c>
      <c r="O458" s="6" t="s">
        <v>12</v>
      </c>
      <c r="P458" s="6" t="s">
        <v>80</v>
      </c>
      <c r="Q458" s="6" t="s">
        <v>34</v>
      </c>
      <c r="R458" s="18" t="s">
        <v>79</v>
      </c>
      <c r="S458" s="18" t="s">
        <v>58</v>
      </c>
      <c r="T458" s="6" t="s">
        <v>13</v>
      </c>
      <c r="U458" s="27">
        <f t="shared" si="19"/>
        <v>40024.365659044677</v>
      </c>
      <c r="V458" s="26" t="str">
        <f t="shared" si="20"/>
        <v>Cook County, IL</v>
      </c>
    </row>
    <row r="459" spans="2:22" ht="15" thickBot="1" x14ac:dyDescent="0.35">
      <c r="B459" s="18">
        <v>447</v>
      </c>
      <c r="C459" s="5" t="s">
        <v>10</v>
      </c>
      <c r="D459" s="6" t="s">
        <v>11</v>
      </c>
      <c r="E459" s="8">
        <v>44025</v>
      </c>
      <c r="F459" s="8">
        <v>43647</v>
      </c>
      <c r="G459" s="8">
        <v>44012</v>
      </c>
      <c r="H459" s="140">
        <f>_xlfn.DAYS(G459,F459)/'Standards &amp; Assumptions'!$C$9</f>
        <v>52.142857142857146</v>
      </c>
      <c r="I459" s="19">
        <f t="shared" si="18"/>
        <v>40030.218781902717</v>
      </c>
      <c r="J459" s="139">
        <v>2085.6</v>
      </c>
      <c r="K459" s="20">
        <v>19.193622354191945</v>
      </c>
      <c r="L459" s="9" t="s">
        <v>3</v>
      </c>
      <c r="M459" s="9" t="s">
        <v>7</v>
      </c>
      <c r="N459" s="9" t="s">
        <v>8</v>
      </c>
      <c r="O459" s="6" t="s">
        <v>12</v>
      </c>
      <c r="P459" s="6" t="s">
        <v>80</v>
      </c>
      <c r="Q459" s="6" t="s">
        <v>34</v>
      </c>
      <c r="R459" s="18" t="s">
        <v>79</v>
      </c>
      <c r="S459" s="18" t="s">
        <v>58</v>
      </c>
      <c r="T459" s="6" t="s">
        <v>13</v>
      </c>
      <c r="U459" s="27">
        <f t="shared" si="19"/>
        <v>40030.218781902717</v>
      </c>
      <c r="V459" s="26" t="str">
        <f t="shared" si="20"/>
        <v>Cook County, IL</v>
      </c>
    </row>
    <row r="460" spans="2:22" ht="15" thickBot="1" x14ac:dyDescent="0.35">
      <c r="B460" s="18">
        <v>448</v>
      </c>
      <c r="C460" s="5" t="s">
        <v>10</v>
      </c>
      <c r="D460" s="6" t="s">
        <v>11</v>
      </c>
      <c r="E460" s="8">
        <v>44026</v>
      </c>
      <c r="F460" s="8">
        <v>43647</v>
      </c>
      <c r="G460" s="8">
        <v>44012</v>
      </c>
      <c r="H460" s="140">
        <f>_xlfn.DAYS(G460,F460)/'Standards &amp; Assumptions'!$C$9</f>
        <v>52.142857142857146</v>
      </c>
      <c r="I460" s="19">
        <f t="shared" si="18"/>
        <v>40035.780472390725</v>
      </c>
      <c r="J460" s="139">
        <v>2085.6</v>
      </c>
      <c r="K460" s="20">
        <v>19.196289064245651</v>
      </c>
      <c r="L460" s="9" t="s">
        <v>3</v>
      </c>
      <c r="M460" s="9" t="s">
        <v>7</v>
      </c>
      <c r="N460" s="9" t="s">
        <v>8</v>
      </c>
      <c r="O460" s="6" t="s">
        <v>12</v>
      </c>
      <c r="P460" s="6" t="s">
        <v>80</v>
      </c>
      <c r="Q460" s="6" t="s">
        <v>34</v>
      </c>
      <c r="R460" s="18" t="s">
        <v>79</v>
      </c>
      <c r="S460" s="18" t="s">
        <v>58</v>
      </c>
      <c r="T460" s="6" t="s">
        <v>13</v>
      </c>
      <c r="U460" s="27">
        <f t="shared" si="19"/>
        <v>40035.780472390725</v>
      </c>
      <c r="V460" s="26" t="str">
        <f t="shared" si="20"/>
        <v>Cook County, IL</v>
      </c>
    </row>
    <row r="461" spans="2:22" ht="15" thickBot="1" x14ac:dyDescent="0.35">
      <c r="B461" s="18">
        <v>449</v>
      </c>
      <c r="C461" s="5" t="s">
        <v>10</v>
      </c>
      <c r="D461" s="6" t="s">
        <v>11</v>
      </c>
      <c r="E461" s="8">
        <v>44027</v>
      </c>
      <c r="F461" s="8">
        <v>43647</v>
      </c>
      <c r="G461" s="8">
        <v>44012</v>
      </c>
      <c r="H461" s="140">
        <f>_xlfn.DAYS(G461,F461)/'Standards &amp; Assumptions'!$C$9</f>
        <v>52.142857142857146</v>
      </c>
      <c r="I461" s="19">
        <f t="shared" ref="I461:I524" si="21">J461*K461</f>
        <v>30043.907941877147</v>
      </c>
      <c r="J461" s="139">
        <v>1564.2</v>
      </c>
      <c r="K461" s="20">
        <v>19.207203645235357</v>
      </c>
      <c r="L461" s="9" t="s">
        <v>3</v>
      </c>
      <c r="M461" s="9" t="s">
        <v>7</v>
      </c>
      <c r="N461" s="9" t="s">
        <v>8</v>
      </c>
      <c r="O461" s="6" t="s">
        <v>12</v>
      </c>
      <c r="P461" s="6" t="s">
        <v>80</v>
      </c>
      <c r="Q461" s="6" t="s">
        <v>34</v>
      </c>
      <c r="R461" s="18" t="s">
        <v>79</v>
      </c>
      <c r="S461" s="18" t="s">
        <v>58</v>
      </c>
      <c r="T461" s="6" t="s">
        <v>13</v>
      </c>
      <c r="U461" s="27">
        <f t="shared" ref="U461:U524" si="22">J461*K461</f>
        <v>30043.907941877147</v>
      </c>
      <c r="V461" s="26" t="str">
        <f t="shared" ref="V461:V524" si="23">_xlfn.CONCAT(P461,S461,Q461,R461,S461,T461)</f>
        <v>Cook County, IL</v>
      </c>
    </row>
    <row r="462" spans="2:22" ht="15" thickBot="1" x14ac:dyDescent="0.35">
      <c r="B462" s="18">
        <v>450</v>
      </c>
      <c r="C462" s="5" t="s">
        <v>10</v>
      </c>
      <c r="D462" s="6" t="s">
        <v>11</v>
      </c>
      <c r="E462" s="7">
        <v>42005</v>
      </c>
      <c r="F462" s="8">
        <v>43647</v>
      </c>
      <c r="G462" s="8">
        <v>44012</v>
      </c>
      <c r="H462" s="140">
        <f>_xlfn.DAYS(G462,F462)/'Standards &amp; Assumptions'!$C$9</f>
        <v>52.142857142857146</v>
      </c>
      <c r="I462" s="19">
        <f t="shared" si="21"/>
        <v>40225.595095266959</v>
      </c>
      <c r="J462" s="139">
        <v>2085.6</v>
      </c>
      <c r="K462" s="20">
        <v>19.287301062172496</v>
      </c>
      <c r="L462" s="9" t="s">
        <v>3</v>
      </c>
      <c r="M462" s="6" t="s">
        <v>7</v>
      </c>
      <c r="N462" s="9" t="s">
        <v>8</v>
      </c>
      <c r="O462" s="6" t="s">
        <v>144</v>
      </c>
      <c r="P462" s="6" t="s">
        <v>143</v>
      </c>
      <c r="Q462" s="6" t="s">
        <v>34</v>
      </c>
      <c r="R462" s="18" t="s">
        <v>79</v>
      </c>
      <c r="S462" s="18" t="s">
        <v>58</v>
      </c>
      <c r="T462" s="6" t="s">
        <v>145</v>
      </c>
      <c r="U462" s="27">
        <f t="shared" si="22"/>
        <v>40225.595095266959</v>
      </c>
      <c r="V462" s="26" t="str">
        <f t="shared" si="23"/>
        <v>Davidson County, TN</v>
      </c>
    </row>
    <row r="463" spans="2:22" ht="15" thickBot="1" x14ac:dyDescent="0.35">
      <c r="B463" s="18">
        <v>451</v>
      </c>
      <c r="C463" s="5" t="s">
        <v>10</v>
      </c>
      <c r="D463" s="6" t="s">
        <v>11</v>
      </c>
      <c r="E463" s="7">
        <v>43101</v>
      </c>
      <c r="F463" s="8">
        <v>43647</v>
      </c>
      <c r="G463" s="8">
        <v>44012</v>
      </c>
      <c r="H463" s="140">
        <f>_xlfn.DAYS(G463,F463)/'Standards &amp; Assumptions'!$C$9</f>
        <v>52.142857142857146</v>
      </c>
      <c r="I463" s="19">
        <f t="shared" si="21"/>
        <v>40332.275628511918</v>
      </c>
      <c r="J463" s="139">
        <v>2085.6</v>
      </c>
      <c r="K463" s="20">
        <v>19.338452065838091</v>
      </c>
      <c r="L463" s="9" t="s">
        <v>3</v>
      </c>
      <c r="M463" s="6" t="s">
        <v>7</v>
      </c>
      <c r="N463" s="9" t="s">
        <v>8</v>
      </c>
      <c r="O463" s="6" t="s">
        <v>144</v>
      </c>
      <c r="P463" s="6" t="s">
        <v>143</v>
      </c>
      <c r="Q463" s="6" t="s">
        <v>34</v>
      </c>
      <c r="R463" s="18" t="s">
        <v>79</v>
      </c>
      <c r="S463" s="18" t="s">
        <v>58</v>
      </c>
      <c r="T463" s="6" t="s">
        <v>145</v>
      </c>
      <c r="U463" s="27">
        <f t="shared" si="22"/>
        <v>40332.275628511918</v>
      </c>
      <c r="V463" s="26" t="str">
        <f t="shared" si="23"/>
        <v>Davidson County, TN</v>
      </c>
    </row>
    <row r="464" spans="2:22" ht="15" thickBot="1" x14ac:dyDescent="0.35">
      <c r="B464" s="18">
        <v>452</v>
      </c>
      <c r="C464" s="5" t="s">
        <v>10</v>
      </c>
      <c r="D464" s="6" t="s">
        <v>11</v>
      </c>
      <c r="E464" s="7">
        <v>42005</v>
      </c>
      <c r="F464" s="8">
        <v>43647</v>
      </c>
      <c r="G464" s="8">
        <v>44012</v>
      </c>
      <c r="H464" s="140">
        <f>_xlfn.DAYS(G464,F464)/'Standards &amp; Assumptions'!$C$9</f>
        <v>52.142857142857146</v>
      </c>
      <c r="I464" s="19">
        <f t="shared" si="21"/>
        <v>40332.302760742707</v>
      </c>
      <c r="J464" s="139">
        <v>2085.6</v>
      </c>
      <c r="K464" s="20">
        <v>19.338465075154733</v>
      </c>
      <c r="L464" s="9" t="s">
        <v>3</v>
      </c>
      <c r="M464" s="6" t="s">
        <v>7</v>
      </c>
      <c r="N464" s="9" t="s">
        <v>8</v>
      </c>
      <c r="O464" s="6" t="s">
        <v>144</v>
      </c>
      <c r="P464" s="6" t="s">
        <v>143</v>
      </c>
      <c r="Q464" s="6" t="s">
        <v>34</v>
      </c>
      <c r="R464" s="18" t="s">
        <v>79</v>
      </c>
      <c r="S464" s="18" t="s">
        <v>58</v>
      </c>
      <c r="T464" s="6" t="s">
        <v>145</v>
      </c>
      <c r="U464" s="27">
        <f t="shared" si="22"/>
        <v>40332.302760742707</v>
      </c>
      <c r="V464" s="26" t="str">
        <f t="shared" si="23"/>
        <v>Davidson County, TN</v>
      </c>
    </row>
    <row r="465" spans="2:22" ht="15" thickBot="1" x14ac:dyDescent="0.35">
      <c r="B465" s="18">
        <v>453</v>
      </c>
      <c r="C465" s="5" t="s">
        <v>10</v>
      </c>
      <c r="D465" s="6" t="s">
        <v>11</v>
      </c>
      <c r="E465" s="7">
        <v>43101</v>
      </c>
      <c r="F465" s="8">
        <v>43647</v>
      </c>
      <c r="G465" s="8">
        <v>44012</v>
      </c>
      <c r="H465" s="140">
        <f>_xlfn.DAYS(G465,F465)/'Standards &amp; Assumptions'!$C$9</f>
        <v>52.142857142857146</v>
      </c>
      <c r="I465" s="19">
        <f t="shared" si="21"/>
        <v>40354.217611333981</v>
      </c>
      <c r="J465" s="139">
        <v>2085.6</v>
      </c>
      <c r="K465" s="20">
        <v>19.348972771065391</v>
      </c>
      <c r="L465" s="9" t="s">
        <v>3</v>
      </c>
      <c r="M465" s="6" t="s">
        <v>7</v>
      </c>
      <c r="N465" s="9" t="s">
        <v>8</v>
      </c>
      <c r="O465" s="6" t="s">
        <v>144</v>
      </c>
      <c r="P465" s="6" t="s">
        <v>143</v>
      </c>
      <c r="Q465" s="6" t="s">
        <v>34</v>
      </c>
      <c r="R465" s="18" t="s">
        <v>79</v>
      </c>
      <c r="S465" s="18" t="s">
        <v>58</v>
      </c>
      <c r="T465" s="6" t="s">
        <v>145</v>
      </c>
      <c r="U465" s="27">
        <f t="shared" si="22"/>
        <v>40354.217611333981</v>
      </c>
      <c r="V465" s="26" t="str">
        <f t="shared" si="23"/>
        <v>Davidson County, TN</v>
      </c>
    </row>
    <row r="466" spans="2:22" ht="15" thickBot="1" x14ac:dyDescent="0.35">
      <c r="B466" s="18">
        <v>454</v>
      </c>
      <c r="C466" s="5" t="s">
        <v>10</v>
      </c>
      <c r="D466" s="6" t="s">
        <v>11</v>
      </c>
      <c r="E466" s="7">
        <v>42005</v>
      </c>
      <c r="F466" s="8">
        <v>43647</v>
      </c>
      <c r="G466" s="8">
        <v>44012</v>
      </c>
      <c r="H466" s="140">
        <f>_xlfn.DAYS(G466,F466)/'Standards &amp; Assumptions'!$C$9</f>
        <v>52.142857142857146</v>
      </c>
      <c r="I466" s="19">
        <f t="shared" si="21"/>
        <v>40391.734164571943</v>
      </c>
      <c r="J466" s="139">
        <v>2085.6</v>
      </c>
      <c r="K466" s="20">
        <v>19.36696114526848</v>
      </c>
      <c r="L466" s="9" t="s">
        <v>3</v>
      </c>
      <c r="M466" s="6" t="s">
        <v>7</v>
      </c>
      <c r="N466" s="9" t="s">
        <v>8</v>
      </c>
      <c r="O466" s="6" t="s">
        <v>144</v>
      </c>
      <c r="P466" s="6" t="s">
        <v>143</v>
      </c>
      <c r="Q466" s="6" t="s">
        <v>34</v>
      </c>
      <c r="R466" s="18" t="s">
        <v>79</v>
      </c>
      <c r="S466" s="18" t="s">
        <v>58</v>
      </c>
      <c r="T466" s="6" t="s">
        <v>145</v>
      </c>
      <c r="U466" s="27">
        <f t="shared" si="22"/>
        <v>40391.734164571943</v>
      </c>
      <c r="V466" s="26" t="str">
        <f t="shared" si="23"/>
        <v>Davidson County, TN</v>
      </c>
    </row>
    <row r="467" spans="2:22" ht="15" thickBot="1" x14ac:dyDescent="0.35">
      <c r="B467" s="18">
        <v>455</v>
      </c>
      <c r="C467" s="5" t="s">
        <v>10</v>
      </c>
      <c r="D467" s="6" t="s">
        <v>11</v>
      </c>
      <c r="E467" s="7">
        <v>43101</v>
      </c>
      <c r="F467" s="8">
        <v>43647</v>
      </c>
      <c r="G467" s="8">
        <v>44012</v>
      </c>
      <c r="H467" s="140">
        <f>_xlfn.DAYS(G467,F467)/'Standards &amp; Assumptions'!$C$9</f>
        <v>52.142857142857146</v>
      </c>
      <c r="I467" s="19">
        <f t="shared" si="21"/>
        <v>40412.454758643762</v>
      </c>
      <c r="J467" s="139">
        <v>2085.6</v>
      </c>
      <c r="K467" s="20">
        <v>19.376896221060491</v>
      </c>
      <c r="L467" s="9" t="s">
        <v>3</v>
      </c>
      <c r="M467" s="6" t="s">
        <v>7</v>
      </c>
      <c r="N467" s="9" t="s">
        <v>8</v>
      </c>
      <c r="O467" s="6" t="s">
        <v>144</v>
      </c>
      <c r="P467" s="6" t="s">
        <v>143</v>
      </c>
      <c r="Q467" s="6" t="s">
        <v>34</v>
      </c>
      <c r="R467" s="18" t="s">
        <v>79</v>
      </c>
      <c r="S467" s="18" t="s">
        <v>58</v>
      </c>
      <c r="T467" s="6" t="s">
        <v>145</v>
      </c>
      <c r="U467" s="27">
        <f t="shared" si="22"/>
        <v>40412.454758643762</v>
      </c>
      <c r="V467" s="26" t="str">
        <f t="shared" si="23"/>
        <v>Davidson County, TN</v>
      </c>
    </row>
    <row r="468" spans="2:22" ht="15" thickBot="1" x14ac:dyDescent="0.35">
      <c r="B468" s="18">
        <v>456</v>
      </c>
      <c r="C468" s="5" t="s">
        <v>10</v>
      </c>
      <c r="D468" s="6" t="s">
        <v>11</v>
      </c>
      <c r="E468" s="7">
        <v>42005</v>
      </c>
      <c r="F468" s="8">
        <v>43647</v>
      </c>
      <c r="G468" s="8">
        <v>44012</v>
      </c>
      <c r="H468" s="140">
        <f>_xlfn.DAYS(G468,F468)/'Standards &amp; Assumptions'!$C$9</f>
        <v>52.142857142857146</v>
      </c>
      <c r="I468" s="19">
        <f t="shared" si="21"/>
        <v>40420.143704752285</v>
      </c>
      <c r="J468" s="139">
        <v>2085.6</v>
      </c>
      <c r="K468" s="20">
        <v>19.380582904081457</v>
      </c>
      <c r="L468" s="9" t="s">
        <v>3</v>
      </c>
      <c r="M468" s="6" t="s">
        <v>7</v>
      </c>
      <c r="N468" s="9" t="s">
        <v>8</v>
      </c>
      <c r="O468" s="6" t="s">
        <v>144</v>
      </c>
      <c r="P468" s="6" t="s">
        <v>143</v>
      </c>
      <c r="Q468" s="6" t="s">
        <v>34</v>
      </c>
      <c r="R468" s="18" t="s">
        <v>79</v>
      </c>
      <c r="S468" s="18" t="s">
        <v>58</v>
      </c>
      <c r="T468" s="6" t="s">
        <v>145</v>
      </c>
      <c r="U468" s="27">
        <f t="shared" si="22"/>
        <v>40420.143704752285</v>
      </c>
      <c r="V468" s="26" t="str">
        <f t="shared" si="23"/>
        <v>Davidson County, TN</v>
      </c>
    </row>
    <row r="469" spans="2:22" ht="15" thickBot="1" x14ac:dyDescent="0.35">
      <c r="B469" s="18">
        <v>457</v>
      </c>
      <c r="C469" s="5" t="s">
        <v>10</v>
      </c>
      <c r="D469" s="6" t="s">
        <v>11</v>
      </c>
      <c r="E469" s="8">
        <v>44013</v>
      </c>
      <c r="F469" s="8">
        <v>43647</v>
      </c>
      <c r="G469" s="8">
        <v>44012</v>
      </c>
      <c r="H469" s="140">
        <f>_xlfn.DAYS(G469,F469)/'Standards &amp; Assumptions'!$C$9</f>
        <v>52.142857142857146</v>
      </c>
      <c r="I469" s="19">
        <f t="shared" si="21"/>
        <v>37474.88437656789</v>
      </c>
      <c r="J469" s="139">
        <v>1929.18</v>
      </c>
      <c r="K469" s="20">
        <v>19.425291769854493</v>
      </c>
      <c r="L469" s="9" t="s">
        <v>3</v>
      </c>
      <c r="M469" s="9" t="s">
        <v>7</v>
      </c>
      <c r="N469" s="9" t="s">
        <v>8</v>
      </c>
      <c r="O469" s="6" t="s">
        <v>144</v>
      </c>
      <c r="P469" s="6" t="s">
        <v>143</v>
      </c>
      <c r="Q469" s="6" t="s">
        <v>34</v>
      </c>
      <c r="R469" s="18" t="s">
        <v>79</v>
      </c>
      <c r="S469" s="18" t="s">
        <v>58</v>
      </c>
      <c r="T469" s="6" t="s">
        <v>145</v>
      </c>
      <c r="U469" s="27">
        <f t="shared" si="22"/>
        <v>37474.88437656789</v>
      </c>
      <c r="V469" s="26" t="str">
        <f t="shared" si="23"/>
        <v>Davidson County, TN</v>
      </c>
    </row>
    <row r="470" spans="2:22" ht="15" thickBot="1" x14ac:dyDescent="0.35">
      <c r="B470" s="18">
        <v>458</v>
      </c>
      <c r="C470" s="5" t="s">
        <v>10</v>
      </c>
      <c r="D470" s="6" t="s">
        <v>11</v>
      </c>
      <c r="E470" s="8">
        <v>44013</v>
      </c>
      <c r="F470" s="8">
        <v>43647</v>
      </c>
      <c r="G470" s="8">
        <v>44012</v>
      </c>
      <c r="H470" s="140">
        <f>_xlfn.DAYS(G470,F470)/'Standards &amp; Assumptions'!$C$9</f>
        <v>52.142857142857146</v>
      </c>
      <c r="I470" s="19">
        <f t="shared" si="21"/>
        <v>37504.181690563986</v>
      </c>
      <c r="J470" s="139">
        <v>1929.18</v>
      </c>
      <c r="K470" s="20">
        <v>19.440478177549004</v>
      </c>
      <c r="L470" s="9" t="s">
        <v>3</v>
      </c>
      <c r="M470" s="9" t="s">
        <v>7</v>
      </c>
      <c r="N470" s="9" t="s">
        <v>8</v>
      </c>
      <c r="O470" s="6" t="s">
        <v>144</v>
      </c>
      <c r="P470" s="6" t="s">
        <v>143</v>
      </c>
      <c r="Q470" s="6" t="s">
        <v>34</v>
      </c>
      <c r="R470" s="18" t="s">
        <v>79</v>
      </c>
      <c r="S470" s="18" t="s">
        <v>58</v>
      </c>
      <c r="T470" s="6" t="s">
        <v>145</v>
      </c>
      <c r="U470" s="27">
        <f t="shared" si="22"/>
        <v>37504.181690563986</v>
      </c>
      <c r="V470" s="26" t="str">
        <f t="shared" si="23"/>
        <v>Davidson County, TN</v>
      </c>
    </row>
    <row r="471" spans="2:22" ht="15" thickBot="1" x14ac:dyDescent="0.35">
      <c r="B471" s="18">
        <v>459</v>
      </c>
      <c r="C471" s="5" t="s">
        <v>10</v>
      </c>
      <c r="D471" s="6" t="s">
        <v>11</v>
      </c>
      <c r="E471" s="8">
        <v>44013</v>
      </c>
      <c r="F471" s="8">
        <v>43647</v>
      </c>
      <c r="G471" s="8">
        <v>44012</v>
      </c>
      <c r="H471" s="140">
        <f>_xlfn.DAYS(G471,F471)/'Standards &amp; Assumptions'!$C$9</f>
        <v>52.142857142857146</v>
      </c>
      <c r="I471" s="19">
        <f t="shared" si="21"/>
        <v>37543.758737474942</v>
      </c>
      <c r="J471" s="139">
        <v>1929.18</v>
      </c>
      <c r="K471" s="20">
        <v>19.4609931356716</v>
      </c>
      <c r="L471" s="9" t="s">
        <v>3</v>
      </c>
      <c r="M471" s="9" t="s">
        <v>7</v>
      </c>
      <c r="N471" s="9" t="s">
        <v>8</v>
      </c>
      <c r="O471" s="6" t="s">
        <v>144</v>
      </c>
      <c r="P471" s="6" t="s">
        <v>143</v>
      </c>
      <c r="Q471" s="6" t="s">
        <v>34</v>
      </c>
      <c r="R471" s="18" t="s">
        <v>79</v>
      </c>
      <c r="S471" s="18" t="s">
        <v>58</v>
      </c>
      <c r="T471" s="6" t="s">
        <v>145</v>
      </c>
      <c r="U471" s="27">
        <f t="shared" si="22"/>
        <v>37543.758737474942</v>
      </c>
      <c r="V471" s="26" t="str">
        <f t="shared" si="23"/>
        <v>Davidson County, TN</v>
      </c>
    </row>
    <row r="472" spans="2:22" ht="15" thickBot="1" x14ac:dyDescent="0.35">
      <c r="B472" s="18">
        <v>460</v>
      </c>
      <c r="C472" s="5" t="s">
        <v>10</v>
      </c>
      <c r="D472" s="6" t="s">
        <v>11</v>
      </c>
      <c r="E472" s="8">
        <v>44013</v>
      </c>
      <c r="F472" s="8">
        <v>43647</v>
      </c>
      <c r="G472" s="8">
        <v>44012</v>
      </c>
      <c r="H472" s="140">
        <f>_xlfn.DAYS(G472,F472)/'Standards &amp; Assumptions'!$C$9</f>
        <v>52.142857142857146</v>
      </c>
      <c r="I472" s="19">
        <f t="shared" si="21"/>
        <v>37549.055684421903</v>
      </c>
      <c r="J472" s="139">
        <v>1929.18</v>
      </c>
      <c r="K472" s="20">
        <v>19.463738834334745</v>
      </c>
      <c r="L472" s="9" t="s">
        <v>3</v>
      </c>
      <c r="M472" s="9" t="s">
        <v>7</v>
      </c>
      <c r="N472" s="9" t="s">
        <v>8</v>
      </c>
      <c r="O472" s="6" t="s">
        <v>144</v>
      </c>
      <c r="P472" s="6" t="s">
        <v>143</v>
      </c>
      <c r="Q472" s="6" t="s">
        <v>34</v>
      </c>
      <c r="R472" s="18" t="s">
        <v>79</v>
      </c>
      <c r="S472" s="18" t="s">
        <v>58</v>
      </c>
      <c r="T472" s="6" t="s">
        <v>145</v>
      </c>
      <c r="U472" s="27">
        <f t="shared" si="22"/>
        <v>37549.055684421903</v>
      </c>
      <c r="V472" s="26" t="str">
        <f t="shared" si="23"/>
        <v>Davidson County, TN</v>
      </c>
    </row>
    <row r="473" spans="2:22" ht="15" thickBot="1" x14ac:dyDescent="0.35">
      <c r="B473" s="18">
        <v>461</v>
      </c>
      <c r="C473" s="10" t="s">
        <v>10</v>
      </c>
      <c r="D473" s="6" t="s">
        <v>11</v>
      </c>
      <c r="E473" s="8">
        <v>43983</v>
      </c>
      <c r="F473" s="8">
        <v>43647</v>
      </c>
      <c r="G473" s="8">
        <v>44012</v>
      </c>
      <c r="H473" s="140">
        <f>_xlfn.DAYS(G473,F473)/'Standards &amp; Assumptions'!$C$9</f>
        <v>52.142857142857146</v>
      </c>
      <c r="I473" s="19">
        <f t="shared" si="21"/>
        <v>40633.110467908256</v>
      </c>
      <c r="J473" s="139">
        <v>2085.6</v>
      </c>
      <c r="K473" s="20">
        <v>19.482695851509522</v>
      </c>
      <c r="L473" s="9" t="s">
        <v>3</v>
      </c>
      <c r="M473" s="6" t="s">
        <v>7</v>
      </c>
      <c r="N473" s="9" t="s">
        <v>8</v>
      </c>
      <c r="O473" s="6" t="s">
        <v>12</v>
      </c>
      <c r="P473" s="6" t="s">
        <v>80</v>
      </c>
      <c r="Q473" s="6" t="s">
        <v>34</v>
      </c>
      <c r="R473" s="18" t="s">
        <v>79</v>
      </c>
      <c r="S473" s="18" t="s">
        <v>58</v>
      </c>
      <c r="T473" s="6" t="s">
        <v>13</v>
      </c>
      <c r="U473" s="27">
        <f t="shared" si="22"/>
        <v>40633.110467908256</v>
      </c>
      <c r="V473" s="26" t="str">
        <f t="shared" si="23"/>
        <v>Cook County, IL</v>
      </c>
    </row>
    <row r="474" spans="2:22" ht="15" thickBot="1" x14ac:dyDescent="0.35">
      <c r="B474" s="18">
        <v>462</v>
      </c>
      <c r="C474" s="10" t="s">
        <v>10</v>
      </c>
      <c r="D474" s="6" t="s">
        <v>11</v>
      </c>
      <c r="E474" s="8">
        <v>43983</v>
      </c>
      <c r="F474" s="8">
        <v>43647</v>
      </c>
      <c r="G474" s="8">
        <v>44012</v>
      </c>
      <c r="H474" s="140">
        <f>_xlfn.DAYS(G474,F474)/'Standards &amp; Assumptions'!$C$9</f>
        <v>52.142857142857146</v>
      </c>
      <c r="I474" s="19">
        <f t="shared" si="21"/>
        <v>40662.072978755583</v>
      </c>
      <c r="J474" s="139">
        <v>2085.6</v>
      </c>
      <c r="K474" s="20">
        <v>19.496582747773104</v>
      </c>
      <c r="L474" s="9" t="s">
        <v>3</v>
      </c>
      <c r="M474" s="6" t="s">
        <v>7</v>
      </c>
      <c r="N474" s="9" t="s">
        <v>8</v>
      </c>
      <c r="O474" s="6" t="s">
        <v>12</v>
      </c>
      <c r="P474" s="6" t="s">
        <v>80</v>
      </c>
      <c r="Q474" s="6" t="s">
        <v>34</v>
      </c>
      <c r="R474" s="18" t="s">
        <v>79</v>
      </c>
      <c r="S474" s="18" t="s">
        <v>58</v>
      </c>
      <c r="T474" s="6" t="s">
        <v>13</v>
      </c>
      <c r="U474" s="27">
        <f t="shared" si="22"/>
        <v>40662.072978755583</v>
      </c>
      <c r="V474" s="26" t="str">
        <f t="shared" si="23"/>
        <v>Cook County, IL</v>
      </c>
    </row>
    <row r="475" spans="2:22" ht="15" thickBot="1" x14ac:dyDescent="0.35">
      <c r="B475" s="18">
        <v>463</v>
      </c>
      <c r="C475" s="10" t="s">
        <v>10</v>
      </c>
      <c r="D475" s="6" t="s">
        <v>11</v>
      </c>
      <c r="E475" s="8">
        <v>43983</v>
      </c>
      <c r="F475" s="8">
        <v>43647</v>
      </c>
      <c r="G475" s="8">
        <v>44012</v>
      </c>
      <c r="H475" s="140">
        <f>_xlfn.DAYS(G475,F475)/'Standards &amp; Assumptions'!$C$9</f>
        <v>52.142857142857146</v>
      </c>
      <c r="I475" s="19">
        <f t="shared" si="21"/>
        <v>40715.599968222887</v>
      </c>
      <c r="J475" s="139">
        <v>2085.6</v>
      </c>
      <c r="K475" s="20">
        <v>19.522247779163258</v>
      </c>
      <c r="L475" s="9" t="s">
        <v>3</v>
      </c>
      <c r="M475" s="6" t="s">
        <v>7</v>
      </c>
      <c r="N475" s="9" t="s">
        <v>8</v>
      </c>
      <c r="O475" s="6" t="s">
        <v>12</v>
      </c>
      <c r="P475" s="6" t="s">
        <v>80</v>
      </c>
      <c r="Q475" s="6" t="s">
        <v>34</v>
      </c>
      <c r="R475" s="18" t="s">
        <v>79</v>
      </c>
      <c r="S475" s="18" t="s">
        <v>58</v>
      </c>
      <c r="T475" s="6" t="s">
        <v>13</v>
      </c>
      <c r="U475" s="27">
        <f t="shared" si="22"/>
        <v>40715.599968222887</v>
      </c>
      <c r="V475" s="26" t="str">
        <f t="shared" si="23"/>
        <v>Cook County, IL</v>
      </c>
    </row>
    <row r="476" spans="2:22" ht="15" thickBot="1" x14ac:dyDescent="0.35">
      <c r="B476" s="18">
        <v>464</v>
      </c>
      <c r="C476" s="10" t="s">
        <v>10</v>
      </c>
      <c r="D476" s="6" t="s">
        <v>11</v>
      </c>
      <c r="E476" s="8">
        <v>43983</v>
      </c>
      <c r="F476" s="8">
        <v>43647</v>
      </c>
      <c r="G476" s="8">
        <v>44012</v>
      </c>
      <c r="H476" s="140">
        <f>_xlfn.DAYS(G476,F476)/'Standards &amp; Assumptions'!$C$9</f>
        <v>52.142857142857146</v>
      </c>
      <c r="I476" s="19">
        <f t="shared" si="21"/>
        <v>40838.278042431273</v>
      </c>
      <c r="J476" s="139">
        <v>2085.6</v>
      </c>
      <c r="K476" s="20">
        <v>19.581069257015379</v>
      </c>
      <c r="L476" s="9" t="s">
        <v>3</v>
      </c>
      <c r="M476" s="6" t="s">
        <v>7</v>
      </c>
      <c r="N476" s="9" t="s">
        <v>8</v>
      </c>
      <c r="O476" s="6" t="s">
        <v>12</v>
      </c>
      <c r="P476" s="6" t="s">
        <v>80</v>
      </c>
      <c r="Q476" s="6" t="s">
        <v>34</v>
      </c>
      <c r="R476" s="18" t="s">
        <v>79</v>
      </c>
      <c r="S476" s="18" t="s">
        <v>58</v>
      </c>
      <c r="T476" s="6" t="s">
        <v>13</v>
      </c>
      <c r="U476" s="27">
        <f t="shared" si="22"/>
        <v>40838.278042431273</v>
      </c>
      <c r="V476" s="26" t="str">
        <f t="shared" si="23"/>
        <v>Cook County, IL</v>
      </c>
    </row>
    <row r="477" spans="2:22" ht="15" thickBot="1" x14ac:dyDescent="0.35">
      <c r="B477" s="18">
        <v>465</v>
      </c>
      <c r="C477" s="10" t="s">
        <v>10</v>
      </c>
      <c r="D477" s="6" t="s">
        <v>11</v>
      </c>
      <c r="E477" s="8">
        <v>43983</v>
      </c>
      <c r="F477" s="8">
        <v>43647</v>
      </c>
      <c r="G477" s="8">
        <v>44012</v>
      </c>
      <c r="H477" s="140">
        <f>_xlfn.DAYS(G477,F477)/'Standards &amp; Assumptions'!$C$9</f>
        <v>52.142857142857146</v>
      </c>
      <c r="I477" s="19">
        <f t="shared" si="21"/>
        <v>38824.019082415442</v>
      </c>
      <c r="J477" s="139">
        <v>1981.32</v>
      </c>
      <c r="K477" s="20">
        <v>19.595027094268186</v>
      </c>
      <c r="L477" s="9" t="s">
        <v>3</v>
      </c>
      <c r="M477" s="6" t="s">
        <v>7</v>
      </c>
      <c r="N477" s="9" t="s">
        <v>8</v>
      </c>
      <c r="O477" s="6" t="s">
        <v>12</v>
      </c>
      <c r="P477" s="6" t="s">
        <v>80</v>
      </c>
      <c r="Q477" s="6" t="s">
        <v>34</v>
      </c>
      <c r="R477" s="18" t="s">
        <v>79</v>
      </c>
      <c r="S477" s="18" t="s">
        <v>58</v>
      </c>
      <c r="T477" s="6" t="s">
        <v>13</v>
      </c>
      <c r="U477" s="27">
        <f t="shared" si="22"/>
        <v>38824.019082415442</v>
      </c>
      <c r="V477" s="26" t="str">
        <f t="shared" si="23"/>
        <v>Cook County, IL</v>
      </c>
    </row>
    <row r="478" spans="2:22" ht="15" thickBot="1" x14ac:dyDescent="0.35">
      <c r="B478" s="18">
        <v>466</v>
      </c>
      <c r="C478" s="10" t="s">
        <v>10</v>
      </c>
      <c r="D478" s="6" t="s">
        <v>11</v>
      </c>
      <c r="E478" s="8">
        <v>43983</v>
      </c>
      <c r="F478" s="8">
        <v>43647</v>
      </c>
      <c r="G478" s="8">
        <v>44012</v>
      </c>
      <c r="H478" s="140">
        <f>_xlfn.DAYS(G478,F478)/'Standards &amp; Assumptions'!$C$9</f>
        <v>52.142857142857146</v>
      </c>
      <c r="I478" s="19">
        <f t="shared" si="21"/>
        <v>37816.222530921121</v>
      </c>
      <c r="J478" s="139">
        <v>1929.18</v>
      </c>
      <c r="K478" s="20">
        <v>19.602226091355455</v>
      </c>
      <c r="L478" s="9" t="s">
        <v>3</v>
      </c>
      <c r="M478" s="6" t="s">
        <v>7</v>
      </c>
      <c r="N478" s="9" t="s">
        <v>8</v>
      </c>
      <c r="O478" s="6" t="s">
        <v>12</v>
      </c>
      <c r="P478" s="6" t="s">
        <v>80</v>
      </c>
      <c r="Q478" s="6" t="s">
        <v>34</v>
      </c>
      <c r="R478" s="18" t="s">
        <v>79</v>
      </c>
      <c r="S478" s="18" t="s">
        <v>58</v>
      </c>
      <c r="T478" s="6" t="s">
        <v>13</v>
      </c>
      <c r="U478" s="27">
        <f t="shared" si="22"/>
        <v>37816.222530921121</v>
      </c>
      <c r="V478" s="26" t="str">
        <f t="shared" si="23"/>
        <v>Cook County, IL</v>
      </c>
    </row>
    <row r="479" spans="2:22" ht="15" thickBot="1" x14ac:dyDescent="0.35">
      <c r="B479" s="18">
        <v>467</v>
      </c>
      <c r="C479" s="10" t="s">
        <v>10</v>
      </c>
      <c r="D479" s="6" t="s">
        <v>11</v>
      </c>
      <c r="E479" s="8">
        <v>43983</v>
      </c>
      <c r="F479" s="8">
        <v>43647</v>
      </c>
      <c r="G479" s="8">
        <v>44012</v>
      </c>
      <c r="H479" s="140">
        <f>_xlfn.DAYS(G479,F479)/'Standards &amp; Assumptions'!$C$9</f>
        <v>52.142857142857146</v>
      </c>
      <c r="I479" s="19">
        <f t="shared" si="21"/>
        <v>36803.610884124901</v>
      </c>
      <c r="J479" s="139">
        <v>1877.04</v>
      </c>
      <c r="K479" s="20">
        <v>19.607259772900367</v>
      </c>
      <c r="L479" s="9" t="s">
        <v>3</v>
      </c>
      <c r="M479" s="6" t="s">
        <v>7</v>
      </c>
      <c r="N479" s="9" t="s">
        <v>8</v>
      </c>
      <c r="O479" s="6" t="s">
        <v>12</v>
      </c>
      <c r="P479" s="6" t="s">
        <v>80</v>
      </c>
      <c r="Q479" s="6" t="s">
        <v>34</v>
      </c>
      <c r="R479" s="18" t="s">
        <v>79</v>
      </c>
      <c r="S479" s="18" t="s">
        <v>58</v>
      </c>
      <c r="T479" s="6" t="s">
        <v>13</v>
      </c>
      <c r="U479" s="27">
        <f t="shared" si="22"/>
        <v>36803.610884124901</v>
      </c>
      <c r="V479" s="26" t="str">
        <f t="shared" si="23"/>
        <v>Cook County, IL</v>
      </c>
    </row>
    <row r="480" spans="2:22" ht="15" thickBot="1" x14ac:dyDescent="0.35">
      <c r="B480" s="18">
        <v>468</v>
      </c>
      <c r="C480" s="5" t="s">
        <v>9</v>
      </c>
      <c r="D480" s="6" t="s">
        <v>11</v>
      </c>
      <c r="E480" s="7">
        <v>42736</v>
      </c>
      <c r="F480" s="8">
        <v>43647</v>
      </c>
      <c r="G480" s="8">
        <v>44012</v>
      </c>
      <c r="H480" s="140">
        <f>_xlfn.DAYS(G480,F480)/'Standards &amp; Assumptions'!$C$9</f>
        <v>52.142857142857146</v>
      </c>
      <c r="I480" s="19">
        <f t="shared" si="21"/>
        <v>35803.027629585333</v>
      </c>
      <c r="J480" s="139">
        <v>1824.9</v>
      </c>
      <c r="K480" s="20">
        <v>19.619172354422343</v>
      </c>
      <c r="L480" s="9" t="s">
        <v>3</v>
      </c>
      <c r="M480" s="6" t="s">
        <v>7</v>
      </c>
      <c r="N480" s="9" t="s">
        <v>8</v>
      </c>
      <c r="O480" s="6" t="s">
        <v>12</v>
      </c>
      <c r="P480" s="6" t="s">
        <v>80</v>
      </c>
      <c r="Q480" s="6" t="s">
        <v>34</v>
      </c>
      <c r="R480" s="18" t="s">
        <v>79</v>
      </c>
      <c r="S480" s="18" t="s">
        <v>58</v>
      </c>
      <c r="T480" s="6" t="s">
        <v>13</v>
      </c>
      <c r="U480" s="27">
        <f t="shared" si="22"/>
        <v>35803.027629585333</v>
      </c>
      <c r="V480" s="26" t="str">
        <f t="shared" si="23"/>
        <v>Cook County, IL</v>
      </c>
    </row>
    <row r="481" spans="2:22" ht="15" thickBot="1" x14ac:dyDescent="0.35">
      <c r="B481" s="18">
        <v>469</v>
      </c>
      <c r="C481" s="10" t="s">
        <v>10</v>
      </c>
      <c r="D481" s="6" t="s">
        <v>11</v>
      </c>
      <c r="E481" s="8">
        <v>43983</v>
      </c>
      <c r="F481" s="8">
        <v>43647</v>
      </c>
      <c r="G481" s="8">
        <v>44012</v>
      </c>
      <c r="H481" s="140">
        <f>_xlfn.DAYS(G481,F481)/'Standards &amp; Assumptions'!$C$9</f>
        <v>52.142857142857146</v>
      </c>
      <c r="I481" s="19">
        <f t="shared" si="21"/>
        <v>35930.741223840792</v>
      </c>
      <c r="J481" s="139">
        <v>1824.9</v>
      </c>
      <c r="K481" s="20">
        <v>19.689156240802671</v>
      </c>
      <c r="L481" s="9" t="s">
        <v>3</v>
      </c>
      <c r="M481" s="6" t="s">
        <v>7</v>
      </c>
      <c r="N481" s="9" t="s">
        <v>8</v>
      </c>
      <c r="O481" s="6" t="s">
        <v>12</v>
      </c>
      <c r="P481" s="6" t="s">
        <v>80</v>
      </c>
      <c r="Q481" s="6" t="s">
        <v>34</v>
      </c>
      <c r="R481" s="18" t="s">
        <v>79</v>
      </c>
      <c r="S481" s="18" t="s">
        <v>58</v>
      </c>
      <c r="T481" s="6" t="s">
        <v>13</v>
      </c>
      <c r="U481" s="27">
        <f t="shared" si="22"/>
        <v>35930.741223840792</v>
      </c>
      <c r="V481" s="26" t="str">
        <f t="shared" si="23"/>
        <v>Cook County, IL</v>
      </c>
    </row>
    <row r="482" spans="2:22" ht="15" thickBot="1" x14ac:dyDescent="0.35">
      <c r="B482" s="18">
        <v>470</v>
      </c>
      <c r="C482" s="10" t="s">
        <v>10</v>
      </c>
      <c r="D482" s="6" t="s">
        <v>11</v>
      </c>
      <c r="E482" s="8">
        <v>43983</v>
      </c>
      <c r="F482" s="8">
        <v>43647</v>
      </c>
      <c r="G482" s="8">
        <v>44012</v>
      </c>
      <c r="H482" s="140">
        <f>_xlfn.DAYS(G482,F482)/'Standards &amp; Assumptions'!$C$9</f>
        <v>52.142857142857146</v>
      </c>
      <c r="I482" s="19">
        <f t="shared" si="21"/>
        <v>33883.066832500437</v>
      </c>
      <c r="J482" s="139">
        <v>1720.6200000000001</v>
      </c>
      <c r="K482" s="20">
        <v>19.692359052260485</v>
      </c>
      <c r="L482" s="9" t="s">
        <v>3</v>
      </c>
      <c r="M482" s="6" t="s">
        <v>7</v>
      </c>
      <c r="N482" s="9" t="s">
        <v>8</v>
      </c>
      <c r="O482" s="6" t="s">
        <v>12</v>
      </c>
      <c r="P482" s="6" t="s">
        <v>80</v>
      </c>
      <c r="Q482" s="6" t="s">
        <v>34</v>
      </c>
      <c r="R482" s="18" t="s">
        <v>79</v>
      </c>
      <c r="S482" s="18" t="s">
        <v>58</v>
      </c>
      <c r="T482" s="6" t="s">
        <v>13</v>
      </c>
      <c r="U482" s="27">
        <f t="shared" si="22"/>
        <v>33883.066832500437</v>
      </c>
      <c r="V482" s="26" t="str">
        <f t="shared" si="23"/>
        <v>Cook County, IL</v>
      </c>
    </row>
    <row r="483" spans="2:22" ht="15" thickBot="1" x14ac:dyDescent="0.35">
      <c r="B483" s="18">
        <v>471</v>
      </c>
      <c r="C483" s="10" t="s">
        <v>10</v>
      </c>
      <c r="D483" s="6" t="s">
        <v>11</v>
      </c>
      <c r="E483" s="8">
        <v>43983</v>
      </c>
      <c r="F483" s="8">
        <v>43647</v>
      </c>
      <c r="G483" s="8">
        <v>44012</v>
      </c>
      <c r="H483" s="140">
        <f>_xlfn.DAYS(G483,F483)/'Standards &amp; Assumptions'!$C$9</f>
        <v>52.142857142857146</v>
      </c>
      <c r="I483" s="19">
        <f t="shared" si="21"/>
        <v>33914.701276426465</v>
      </c>
      <c r="J483" s="139">
        <v>1720.6200000000001</v>
      </c>
      <c r="K483" s="20">
        <v>19.710744543493892</v>
      </c>
      <c r="L483" s="9" t="s">
        <v>3</v>
      </c>
      <c r="M483" s="6" t="s">
        <v>7</v>
      </c>
      <c r="N483" s="9" t="s">
        <v>8</v>
      </c>
      <c r="O483" s="6" t="s">
        <v>12</v>
      </c>
      <c r="P483" s="6" t="s">
        <v>80</v>
      </c>
      <c r="Q483" s="6" t="s">
        <v>34</v>
      </c>
      <c r="R483" s="18" t="s">
        <v>79</v>
      </c>
      <c r="S483" s="18" t="s">
        <v>58</v>
      </c>
      <c r="T483" s="6" t="s">
        <v>13</v>
      </c>
      <c r="U483" s="27">
        <f t="shared" si="22"/>
        <v>33914.701276426465</v>
      </c>
      <c r="V483" s="26" t="str">
        <f t="shared" si="23"/>
        <v>Cook County, IL</v>
      </c>
    </row>
    <row r="484" spans="2:22" ht="15" thickBot="1" x14ac:dyDescent="0.35">
      <c r="B484" s="18">
        <v>472</v>
      </c>
      <c r="C484" s="10" t="s">
        <v>10</v>
      </c>
      <c r="D484" s="6" t="s">
        <v>11</v>
      </c>
      <c r="E484" s="8">
        <v>43983</v>
      </c>
      <c r="F484" s="8">
        <v>43647</v>
      </c>
      <c r="G484" s="8">
        <v>44012</v>
      </c>
      <c r="H484" s="140">
        <f>_xlfn.DAYS(G484,F484)/'Standards &amp; Assumptions'!$C$9</f>
        <v>52.142857142857146</v>
      </c>
      <c r="I484" s="19">
        <f t="shared" si="21"/>
        <v>32920.07083982625</v>
      </c>
      <c r="J484" s="139">
        <v>1668.48</v>
      </c>
      <c r="K484" s="20">
        <v>19.730575637602037</v>
      </c>
      <c r="L484" s="9" t="s">
        <v>3</v>
      </c>
      <c r="M484" s="6" t="s">
        <v>7</v>
      </c>
      <c r="N484" s="9" t="s">
        <v>8</v>
      </c>
      <c r="O484" s="6" t="s">
        <v>12</v>
      </c>
      <c r="P484" s="6" t="s">
        <v>80</v>
      </c>
      <c r="Q484" s="6" t="s">
        <v>34</v>
      </c>
      <c r="R484" s="18" t="s">
        <v>79</v>
      </c>
      <c r="S484" s="18" t="s">
        <v>58</v>
      </c>
      <c r="T484" s="6" t="s">
        <v>13</v>
      </c>
      <c r="U484" s="27">
        <f t="shared" si="22"/>
        <v>32920.07083982625</v>
      </c>
      <c r="V484" s="26" t="str">
        <f t="shared" si="23"/>
        <v>Cook County, IL</v>
      </c>
    </row>
    <row r="485" spans="2:22" ht="15" thickBot="1" x14ac:dyDescent="0.35">
      <c r="B485" s="18">
        <v>473</v>
      </c>
      <c r="C485" s="10" t="s">
        <v>10</v>
      </c>
      <c r="D485" s="6" t="s">
        <v>11</v>
      </c>
      <c r="E485" s="8">
        <v>43983</v>
      </c>
      <c r="F485" s="8">
        <v>43647</v>
      </c>
      <c r="G485" s="8">
        <v>44012</v>
      </c>
      <c r="H485" s="140">
        <f>_xlfn.DAYS(G485,F485)/'Standards &amp; Assumptions'!$C$9</f>
        <v>52.142857142857146</v>
      </c>
      <c r="I485" s="19">
        <f t="shared" si="21"/>
        <v>31911.349196026786</v>
      </c>
      <c r="J485" s="139">
        <v>1616.34</v>
      </c>
      <c r="K485" s="20">
        <v>19.742968184928163</v>
      </c>
      <c r="L485" s="9" t="s">
        <v>3</v>
      </c>
      <c r="M485" s="6" t="s">
        <v>7</v>
      </c>
      <c r="N485" s="9" t="s">
        <v>8</v>
      </c>
      <c r="O485" s="6" t="s">
        <v>12</v>
      </c>
      <c r="P485" s="6" t="s">
        <v>80</v>
      </c>
      <c r="Q485" s="6" t="s">
        <v>34</v>
      </c>
      <c r="R485" s="18" t="s">
        <v>79</v>
      </c>
      <c r="S485" s="18" t="s">
        <v>58</v>
      </c>
      <c r="T485" s="6" t="s">
        <v>13</v>
      </c>
      <c r="U485" s="27">
        <f t="shared" si="22"/>
        <v>31911.349196026786</v>
      </c>
      <c r="V485" s="26" t="str">
        <f t="shared" si="23"/>
        <v>Cook County, IL</v>
      </c>
    </row>
    <row r="486" spans="2:22" ht="15" thickBot="1" x14ac:dyDescent="0.35">
      <c r="B486" s="18">
        <v>474</v>
      </c>
      <c r="C486" s="5" t="s">
        <v>10</v>
      </c>
      <c r="D486" s="6" t="s">
        <v>11</v>
      </c>
      <c r="E486" s="8">
        <v>44029</v>
      </c>
      <c r="F486" s="8">
        <v>43647</v>
      </c>
      <c r="G486" s="8">
        <v>44012</v>
      </c>
      <c r="H486" s="140">
        <f>_xlfn.DAYS(G486,F486)/'Standards &amp; Assumptions'!$C$9</f>
        <v>52.142857142857146</v>
      </c>
      <c r="I486" s="19">
        <f t="shared" si="21"/>
        <v>41186.068800405752</v>
      </c>
      <c r="J486" s="139">
        <v>2085.6</v>
      </c>
      <c r="K486" s="20">
        <v>19.747827387996622</v>
      </c>
      <c r="L486" s="9" t="s">
        <v>3</v>
      </c>
      <c r="M486" s="9" t="s">
        <v>7</v>
      </c>
      <c r="N486" s="9" t="s">
        <v>8</v>
      </c>
      <c r="O486" s="6" t="s">
        <v>12</v>
      </c>
      <c r="P486" s="6" t="s">
        <v>80</v>
      </c>
      <c r="Q486" s="6" t="s">
        <v>34</v>
      </c>
      <c r="R486" s="18" t="s">
        <v>79</v>
      </c>
      <c r="S486" s="18" t="s">
        <v>58</v>
      </c>
      <c r="T486" s="6" t="s">
        <v>13</v>
      </c>
      <c r="U486" s="27">
        <f t="shared" si="22"/>
        <v>41186.068800405752</v>
      </c>
      <c r="V486" s="26" t="str">
        <f t="shared" si="23"/>
        <v>Cook County, IL</v>
      </c>
    </row>
    <row r="487" spans="2:22" ht="15" thickBot="1" x14ac:dyDescent="0.35">
      <c r="B487" s="18">
        <v>475</v>
      </c>
      <c r="C487" s="5" t="s">
        <v>10</v>
      </c>
      <c r="D487" s="6" t="s">
        <v>11</v>
      </c>
      <c r="E487" s="8">
        <v>44031</v>
      </c>
      <c r="F487" s="8">
        <v>43647</v>
      </c>
      <c r="G487" s="8">
        <v>44012</v>
      </c>
      <c r="H487" s="140">
        <f>_xlfn.DAYS(G487,F487)/'Standards &amp; Assumptions'!$C$9</f>
        <v>52.142857142857146</v>
      </c>
      <c r="I487" s="19">
        <f t="shared" si="21"/>
        <v>41239.547787582982</v>
      </c>
      <c r="J487" s="139">
        <v>2085.6</v>
      </c>
      <c r="K487" s="20">
        <v>19.77346940332901</v>
      </c>
      <c r="L487" s="9" t="s">
        <v>3</v>
      </c>
      <c r="M487" s="9" t="s">
        <v>7</v>
      </c>
      <c r="N487" s="9" t="s">
        <v>8</v>
      </c>
      <c r="O487" s="6" t="s">
        <v>12</v>
      </c>
      <c r="P487" s="6" t="s">
        <v>80</v>
      </c>
      <c r="Q487" s="6" t="s">
        <v>34</v>
      </c>
      <c r="R487" s="18" t="s">
        <v>79</v>
      </c>
      <c r="S487" s="18" t="s">
        <v>58</v>
      </c>
      <c r="T487" s="6" t="s">
        <v>13</v>
      </c>
      <c r="U487" s="27">
        <f t="shared" si="22"/>
        <v>41239.547787582982</v>
      </c>
      <c r="V487" s="26" t="str">
        <f t="shared" si="23"/>
        <v>Cook County, IL</v>
      </c>
    </row>
    <row r="488" spans="2:22" ht="15" thickBot="1" x14ac:dyDescent="0.35">
      <c r="B488" s="18">
        <v>476</v>
      </c>
      <c r="C488" s="5" t="s">
        <v>10</v>
      </c>
      <c r="D488" s="6" t="s">
        <v>11</v>
      </c>
      <c r="E488" s="8">
        <v>44032</v>
      </c>
      <c r="F488" s="8">
        <v>43647</v>
      </c>
      <c r="G488" s="8">
        <v>44012</v>
      </c>
      <c r="H488" s="140">
        <f>_xlfn.DAYS(G488,F488)/'Standards &amp; Assumptions'!$C$9</f>
        <v>52.142857142857146</v>
      </c>
      <c r="I488" s="19">
        <f t="shared" si="21"/>
        <v>41333.010994959492</v>
      </c>
      <c r="J488" s="139">
        <v>2085.6</v>
      </c>
      <c r="K488" s="20">
        <v>19.818282985692125</v>
      </c>
      <c r="L488" s="9" t="s">
        <v>3</v>
      </c>
      <c r="M488" s="9" t="s">
        <v>7</v>
      </c>
      <c r="N488" s="9" t="s">
        <v>8</v>
      </c>
      <c r="O488" s="6" t="s">
        <v>12</v>
      </c>
      <c r="P488" s="6" t="s">
        <v>80</v>
      </c>
      <c r="Q488" s="6" t="s">
        <v>34</v>
      </c>
      <c r="R488" s="18" t="s">
        <v>79</v>
      </c>
      <c r="S488" s="18" t="s">
        <v>58</v>
      </c>
      <c r="T488" s="6" t="s">
        <v>13</v>
      </c>
      <c r="U488" s="27">
        <f t="shared" si="22"/>
        <v>41333.010994959492</v>
      </c>
      <c r="V488" s="26" t="str">
        <f t="shared" si="23"/>
        <v>Cook County, IL</v>
      </c>
    </row>
    <row r="489" spans="2:22" ht="15" thickBot="1" x14ac:dyDescent="0.35">
      <c r="B489" s="18">
        <v>477</v>
      </c>
      <c r="C489" s="5" t="s">
        <v>10</v>
      </c>
      <c r="D489" s="6" t="s">
        <v>11</v>
      </c>
      <c r="E489" s="8">
        <v>44023</v>
      </c>
      <c r="F489" s="8">
        <v>43647</v>
      </c>
      <c r="G489" s="8">
        <v>44012</v>
      </c>
      <c r="H489" s="140">
        <f>_xlfn.DAYS(G489,F489)/'Standards &amp; Assumptions'!$C$9</f>
        <v>52.142857142857146</v>
      </c>
      <c r="I489" s="19">
        <f t="shared" si="21"/>
        <v>39300.334489914312</v>
      </c>
      <c r="J489" s="139">
        <v>1981.32</v>
      </c>
      <c r="K489" s="20">
        <v>19.835430162676555</v>
      </c>
      <c r="L489" s="9" t="s">
        <v>3</v>
      </c>
      <c r="M489" s="9" t="s">
        <v>7</v>
      </c>
      <c r="N489" s="9" t="s">
        <v>8</v>
      </c>
      <c r="O489" s="6" t="s">
        <v>12</v>
      </c>
      <c r="P489" s="6" t="s">
        <v>80</v>
      </c>
      <c r="Q489" s="6" t="s">
        <v>34</v>
      </c>
      <c r="R489" s="18" t="s">
        <v>79</v>
      </c>
      <c r="S489" s="18" t="s">
        <v>58</v>
      </c>
      <c r="T489" s="6" t="s">
        <v>13</v>
      </c>
      <c r="U489" s="27">
        <f t="shared" si="22"/>
        <v>39300.334489914312</v>
      </c>
      <c r="V489" s="26" t="str">
        <f t="shared" si="23"/>
        <v>Cook County, IL</v>
      </c>
    </row>
    <row r="490" spans="2:22" ht="15" thickBot="1" x14ac:dyDescent="0.35">
      <c r="B490" s="18">
        <v>478</v>
      </c>
      <c r="C490" s="5" t="s">
        <v>10</v>
      </c>
      <c r="D490" s="6" t="s">
        <v>11</v>
      </c>
      <c r="E490" s="8">
        <v>44014</v>
      </c>
      <c r="F490" s="8">
        <v>43647</v>
      </c>
      <c r="G490" s="8">
        <v>44012</v>
      </c>
      <c r="H490" s="140">
        <f>_xlfn.DAYS(G490,F490)/'Standards &amp; Assumptions'!$C$9</f>
        <v>52.142857142857146</v>
      </c>
      <c r="I490" s="19">
        <f t="shared" si="21"/>
        <v>37321.271499323564</v>
      </c>
      <c r="J490" s="139">
        <v>1877.04</v>
      </c>
      <c r="K490" s="20">
        <v>19.883045379599562</v>
      </c>
      <c r="L490" s="9" t="s">
        <v>3</v>
      </c>
      <c r="M490" s="9" t="s">
        <v>7</v>
      </c>
      <c r="N490" s="9" t="s">
        <v>8</v>
      </c>
      <c r="O490" s="6" t="s">
        <v>12</v>
      </c>
      <c r="P490" s="6" t="s">
        <v>80</v>
      </c>
      <c r="Q490" s="6" t="s">
        <v>34</v>
      </c>
      <c r="R490" s="18" t="s">
        <v>79</v>
      </c>
      <c r="S490" s="18" t="s">
        <v>58</v>
      </c>
      <c r="T490" s="6" t="s">
        <v>13</v>
      </c>
      <c r="U490" s="27">
        <f t="shared" si="22"/>
        <v>37321.271499323564</v>
      </c>
      <c r="V490" s="26" t="str">
        <f t="shared" si="23"/>
        <v>Cook County, IL</v>
      </c>
    </row>
    <row r="491" spans="2:22" ht="15" thickBot="1" x14ac:dyDescent="0.35">
      <c r="B491" s="18">
        <v>479</v>
      </c>
      <c r="C491" s="5" t="s">
        <v>10</v>
      </c>
      <c r="D491" s="6" t="s">
        <v>11</v>
      </c>
      <c r="E491" s="8">
        <v>44032</v>
      </c>
      <c r="F491" s="8">
        <v>43647</v>
      </c>
      <c r="G491" s="8">
        <v>44012</v>
      </c>
      <c r="H491" s="140">
        <f>_xlfn.DAYS(G491,F491)/'Standards &amp; Assumptions'!$C$9</f>
        <v>52.142857142857146</v>
      </c>
      <c r="I491" s="19">
        <f t="shared" si="21"/>
        <v>37437.134862025428</v>
      </c>
      <c r="J491" s="139">
        <v>1877.04</v>
      </c>
      <c r="K491" s="20">
        <v>19.944772014461829</v>
      </c>
      <c r="L491" s="9" t="s">
        <v>3</v>
      </c>
      <c r="M491" s="9" t="s">
        <v>7</v>
      </c>
      <c r="N491" s="9" t="s">
        <v>8</v>
      </c>
      <c r="O491" s="6" t="s">
        <v>12</v>
      </c>
      <c r="P491" s="6" t="s">
        <v>80</v>
      </c>
      <c r="Q491" s="6" t="s">
        <v>34</v>
      </c>
      <c r="R491" s="18" t="s">
        <v>79</v>
      </c>
      <c r="S491" s="18" t="s">
        <v>58</v>
      </c>
      <c r="T491" s="6" t="s">
        <v>13</v>
      </c>
      <c r="U491" s="27">
        <f t="shared" si="22"/>
        <v>37437.134862025428</v>
      </c>
      <c r="V491" s="26" t="str">
        <f t="shared" si="23"/>
        <v>Cook County, IL</v>
      </c>
    </row>
    <row r="492" spans="2:22" ht="15" thickBot="1" x14ac:dyDescent="0.35">
      <c r="B492" s="18">
        <v>480</v>
      </c>
      <c r="C492" s="5" t="s">
        <v>10</v>
      </c>
      <c r="D492" s="6" t="s">
        <v>11</v>
      </c>
      <c r="E492" s="8">
        <v>44017</v>
      </c>
      <c r="F492" s="8">
        <v>43647</v>
      </c>
      <c r="G492" s="8">
        <v>44012</v>
      </c>
      <c r="H492" s="140">
        <f>_xlfn.DAYS(G492,F492)/'Standards &amp; Assumptions'!$C$9</f>
        <v>52.142857142857146</v>
      </c>
      <c r="I492" s="19">
        <f t="shared" si="21"/>
        <v>36484.435511153562</v>
      </c>
      <c r="J492" s="139">
        <v>1824.9</v>
      </c>
      <c r="K492" s="20">
        <v>19.992566996083927</v>
      </c>
      <c r="L492" s="9" t="s">
        <v>3</v>
      </c>
      <c r="M492" s="9" t="s">
        <v>7</v>
      </c>
      <c r="N492" s="9" t="s">
        <v>8</v>
      </c>
      <c r="O492" s="6" t="s">
        <v>12</v>
      </c>
      <c r="P492" s="6" t="s">
        <v>80</v>
      </c>
      <c r="Q492" s="6" t="s">
        <v>34</v>
      </c>
      <c r="R492" s="18" t="s">
        <v>79</v>
      </c>
      <c r="S492" s="18" t="s">
        <v>58</v>
      </c>
      <c r="T492" s="6" t="s">
        <v>13</v>
      </c>
      <c r="U492" s="27">
        <f t="shared" si="22"/>
        <v>36484.435511153562</v>
      </c>
      <c r="V492" s="26" t="str">
        <f t="shared" si="23"/>
        <v>Cook County, IL</v>
      </c>
    </row>
    <row r="493" spans="2:22" ht="15" thickBot="1" x14ac:dyDescent="0.35">
      <c r="B493" s="18">
        <v>481</v>
      </c>
      <c r="C493" s="5" t="s">
        <v>10</v>
      </c>
      <c r="D493" s="6" t="s">
        <v>11</v>
      </c>
      <c r="E493" s="8">
        <v>44019</v>
      </c>
      <c r="F493" s="8">
        <v>43647</v>
      </c>
      <c r="G493" s="8">
        <v>44012</v>
      </c>
      <c r="H493" s="140">
        <f>_xlfn.DAYS(G493,F493)/'Standards &amp; Assumptions'!$C$9</f>
        <v>52.142857142857146</v>
      </c>
      <c r="I493" s="19">
        <f t="shared" si="21"/>
        <v>36508.315701796899</v>
      </c>
      <c r="J493" s="139">
        <v>1824.9</v>
      </c>
      <c r="K493" s="20">
        <v>20.00565274908044</v>
      </c>
      <c r="L493" s="9" t="s">
        <v>3</v>
      </c>
      <c r="M493" s="9" t="s">
        <v>7</v>
      </c>
      <c r="N493" s="9" t="s">
        <v>8</v>
      </c>
      <c r="O493" s="6" t="s">
        <v>12</v>
      </c>
      <c r="P493" s="6" t="s">
        <v>80</v>
      </c>
      <c r="Q493" s="6" t="s">
        <v>34</v>
      </c>
      <c r="R493" s="18" t="s">
        <v>79</v>
      </c>
      <c r="S493" s="18" t="s">
        <v>58</v>
      </c>
      <c r="T493" s="6" t="s">
        <v>13</v>
      </c>
      <c r="U493" s="27">
        <f t="shared" si="22"/>
        <v>36508.315701796899</v>
      </c>
      <c r="V493" s="26" t="str">
        <f t="shared" si="23"/>
        <v>Cook County, IL</v>
      </c>
    </row>
    <row r="494" spans="2:22" ht="15" thickBot="1" x14ac:dyDescent="0.35">
      <c r="B494" s="18">
        <v>482</v>
      </c>
      <c r="C494" s="5" t="s">
        <v>10</v>
      </c>
      <c r="D494" s="6" t="s">
        <v>11</v>
      </c>
      <c r="E494" s="8">
        <v>44022</v>
      </c>
      <c r="F494" s="8">
        <v>43647</v>
      </c>
      <c r="G494" s="8">
        <v>44012</v>
      </c>
      <c r="H494" s="140">
        <f>_xlfn.DAYS(G494,F494)/'Standards &amp; Assumptions'!$C$9</f>
        <v>52.142857142857146</v>
      </c>
      <c r="I494" s="19">
        <f t="shared" si="21"/>
        <v>36560.867289138267</v>
      </c>
      <c r="J494" s="139">
        <v>1824.9</v>
      </c>
      <c r="K494" s="20">
        <v>20.034449717320545</v>
      </c>
      <c r="L494" s="9" t="s">
        <v>3</v>
      </c>
      <c r="M494" s="9" t="s">
        <v>7</v>
      </c>
      <c r="N494" s="9" t="s">
        <v>8</v>
      </c>
      <c r="O494" s="6" t="s">
        <v>12</v>
      </c>
      <c r="P494" s="6" t="s">
        <v>80</v>
      </c>
      <c r="Q494" s="6" t="s">
        <v>34</v>
      </c>
      <c r="R494" s="18" t="s">
        <v>79</v>
      </c>
      <c r="S494" s="18" t="s">
        <v>58</v>
      </c>
      <c r="T494" s="6" t="s">
        <v>13</v>
      </c>
      <c r="U494" s="27">
        <f t="shared" si="22"/>
        <v>36560.867289138267</v>
      </c>
      <c r="V494" s="26" t="str">
        <f t="shared" si="23"/>
        <v>Cook County, IL</v>
      </c>
    </row>
    <row r="495" spans="2:22" ht="15" thickBot="1" x14ac:dyDescent="0.35">
      <c r="B495" s="18">
        <v>483</v>
      </c>
      <c r="C495" s="5" t="s">
        <v>10</v>
      </c>
      <c r="D495" s="6" t="s">
        <v>11</v>
      </c>
      <c r="E495" s="8">
        <v>44016</v>
      </c>
      <c r="F495" s="8">
        <v>43647</v>
      </c>
      <c r="G495" s="8">
        <v>44012</v>
      </c>
      <c r="H495" s="140">
        <f>_xlfn.DAYS(G495,F495)/'Standards &amp; Assumptions'!$C$9</f>
        <v>52.142857142857146</v>
      </c>
      <c r="I495" s="19">
        <f t="shared" si="21"/>
        <v>35528.141454210381</v>
      </c>
      <c r="J495" s="139">
        <v>1772.76</v>
      </c>
      <c r="K495" s="20">
        <v>20.04114570173649</v>
      </c>
      <c r="L495" s="9" t="s">
        <v>3</v>
      </c>
      <c r="M495" s="9" t="s">
        <v>7</v>
      </c>
      <c r="N495" s="9" t="s">
        <v>8</v>
      </c>
      <c r="O495" s="6" t="s">
        <v>12</v>
      </c>
      <c r="P495" s="6" t="s">
        <v>80</v>
      </c>
      <c r="Q495" s="6" t="s">
        <v>34</v>
      </c>
      <c r="R495" s="18" t="s">
        <v>79</v>
      </c>
      <c r="S495" s="18" t="s">
        <v>58</v>
      </c>
      <c r="T495" s="6" t="s">
        <v>13</v>
      </c>
      <c r="U495" s="27">
        <f t="shared" si="22"/>
        <v>35528.141454210381</v>
      </c>
      <c r="V495" s="26" t="str">
        <f t="shared" si="23"/>
        <v>Cook County, IL</v>
      </c>
    </row>
    <row r="496" spans="2:22" ht="15" thickBot="1" x14ac:dyDescent="0.35">
      <c r="B496" s="18">
        <v>484</v>
      </c>
      <c r="C496" s="5" t="s">
        <v>10</v>
      </c>
      <c r="D496" s="6" t="s">
        <v>11</v>
      </c>
      <c r="E496" s="8">
        <v>44021</v>
      </c>
      <c r="F496" s="8">
        <v>43647</v>
      </c>
      <c r="G496" s="8">
        <v>44012</v>
      </c>
      <c r="H496" s="140">
        <f>_xlfn.DAYS(G496,F496)/'Standards &amp; Assumptions'!$C$9</f>
        <v>52.142857142857146</v>
      </c>
      <c r="I496" s="19">
        <f t="shared" si="21"/>
        <v>35570.401515377431</v>
      </c>
      <c r="J496" s="139">
        <v>1772.76</v>
      </c>
      <c r="K496" s="20">
        <v>20.064984270503299</v>
      </c>
      <c r="L496" s="9" t="s">
        <v>3</v>
      </c>
      <c r="M496" s="9" t="s">
        <v>7</v>
      </c>
      <c r="N496" s="9" t="s">
        <v>8</v>
      </c>
      <c r="O496" s="6" t="s">
        <v>12</v>
      </c>
      <c r="P496" s="6" t="s">
        <v>80</v>
      </c>
      <c r="Q496" s="6" t="s">
        <v>34</v>
      </c>
      <c r="R496" s="18" t="s">
        <v>79</v>
      </c>
      <c r="S496" s="18" t="s">
        <v>58</v>
      </c>
      <c r="T496" s="6" t="s">
        <v>13</v>
      </c>
      <c r="U496" s="27">
        <f t="shared" si="22"/>
        <v>35570.401515377431</v>
      </c>
      <c r="V496" s="26" t="str">
        <f t="shared" si="23"/>
        <v>Cook County, IL</v>
      </c>
    </row>
    <row r="497" spans="2:22" ht="15" thickBot="1" x14ac:dyDescent="0.35">
      <c r="B497" s="18">
        <v>485</v>
      </c>
      <c r="C497" s="5" t="s">
        <v>10</v>
      </c>
      <c r="D497" s="6" t="s">
        <v>11</v>
      </c>
      <c r="E497" s="8">
        <v>44030</v>
      </c>
      <c r="F497" s="8">
        <v>43647</v>
      </c>
      <c r="G497" s="8">
        <v>44012</v>
      </c>
      <c r="H497" s="140">
        <f>_xlfn.DAYS(G497,F497)/'Standards &amp; Assumptions'!$C$9</f>
        <v>52.142857142857146</v>
      </c>
      <c r="I497" s="19">
        <f t="shared" si="21"/>
        <v>34569.954428095094</v>
      </c>
      <c r="J497" s="139">
        <v>1720.6200000000001</v>
      </c>
      <c r="K497" s="20">
        <v>20.09156840446763</v>
      </c>
      <c r="L497" s="9" t="s">
        <v>3</v>
      </c>
      <c r="M497" s="9" t="s">
        <v>7</v>
      </c>
      <c r="N497" s="9" t="s">
        <v>8</v>
      </c>
      <c r="O497" s="6" t="s">
        <v>12</v>
      </c>
      <c r="P497" s="6" t="s">
        <v>80</v>
      </c>
      <c r="Q497" s="6" t="s">
        <v>34</v>
      </c>
      <c r="R497" s="18" t="s">
        <v>79</v>
      </c>
      <c r="S497" s="18" t="s">
        <v>58</v>
      </c>
      <c r="T497" s="6" t="s">
        <v>13</v>
      </c>
      <c r="U497" s="27">
        <f t="shared" si="22"/>
        <v>34569.954428095094</v>
      </c>
      <c r="V497" s="26" t="str">
        <f t="shared" si="23"/>
        <v>Cook County, IL</v>
      </c>
    </row>
    <row r="498" spans="2:22" ht="15" thickBot="1" x14ac:dyDescent="0.35">
      <c r="B498" s="18">
        <v>486</v>
      </c>
      <c r="C498" s="5" t="s">
        <v>10</v>
      </c>
      <c r="D498" s="6" t="s">
        <v>11</v>
      </c>
      <c r="E498" s="8">
        <v>44020</v>
      </c>
      <c r="F498" s="8">
        <v>43647</v>
      </c>
      <c r="G498" s="8">
        <v>44012</v>
      </c>
      <c r="H498" s="140">
        <f>_xlfn.DAYS(G498,F498)/'Standards &amp; Assumptions'!$C$9</f>
        <v>52.142857142857146</v>
      </c>
      <c r="I498" s="19">
        <f t="shared" si="21"/>
        <v>33567.56281721445</v>
      </c>
      <c r="J498" s="139">
        <v>1668.48</v>
      </c>
      <c r="K498" s="20">
        <v>20.118648600651163</v>
      </c>
      <c r="L498" s="9" t="s">
        <v>3</v>
      </c>
      <c r="M498" s="9" t="s">
        <v>7</v>
      </c>
      <c r="N498" s="9" t="s">
        <v>8</v>
      </c>
      <c r="O498" s="6" t="s">
        <v>12</v>
      </c>
      <c r="P498" s="6" t="s">
        <v>80</v>
      </c>
      <c r="Q498" s="6" t="s">
        <v>34</v>
      </c>
      <c r="R498" s="18" t="s">
        <v>79</v>
      </c>
      <c r="S498" s="18" t="s">
        <v>58</v>
      </c>
      <c r="T498" s="6" t="s">
        <v>13</v>
      </c>
      <c r="U498" s="27">
        <f t="shared" si="22"/>
        <v>33567.56281721445</v>
      </c>
      <c r="V498" s="26" t="str">
        <f t="shared" si="23"/>
        <v>Cook County, IL</v>
      </c>
    </row>
    <row r="499" spans="2:22" ht="15" thickBot="1" x14ac:dyDescent="0.35">
      <c r="B499" s="18">
        <v>487</v>
      </c>
      <c r="C499" s="5" t="s">
        <v>10</v>
      </c>
      <c r="D499" s="6" t="s">
        <v>11</v>
      </c>
      <c r="E499" s="8">
        <v>44033</v>
      </c>
      <c r="F499" s="8">
        <v>43647</v>
      </c>
      <c r="G499" s="8">
        <v>44012</v>
      </c>
      <c r="H499" s="140">
        <f>_xlfn.DAYS(G499,F499)/'Standards &amp; Assumptions'!$C$9</f>
        <v>52.142857142857146</v>
      </c>
      <c r="I499" s="19">
        <f t="shared" si="21"/>
        <v>33656.276451164835</v>
      </c>
      <c r="J499" s="139">
        <v>1668.48</v>
      </c>
      <c r="K499" s="20">
        <v>20.17181893170121</v>
      </c>
      <c r="L499" s="9" t="s">
        <v>3</v>
      </c>
      <c r="M499" s="9" t="s">
        <v>7</v>
      </c>
      <c r="N499" s="9" t="s">
        <v>8</v>
      </c>
      <c r="O499" s="6" t="s">
        <v>12</v>
      </c>
      <c r="P499" s="6" t="s">
        <v>80</v>
      </c>
      <c r="Q499" s="6" t="s">
        <v>34</v>
      </c>
      <c r="R499" s="18" t="s">
        <v>79</v>
      </c>
      <c r="S499" s="18" t="s">
        <v>58</v>
      </c>
      <c r="T499" s="6" t="s">
        <v>13</v>
      </c>
      <c r="U499" s="27">
        <f t="shared" si="22"/>
        <v>33656.276451164835</v>
      </c>
      <c r="V499" s="26" t="str">
        <f t="shared" si="23"/>
        <v>Cook County, IL</v>
      </c>
    </row>
    <row r="500" spans="2:22" ht="15" thickBot="1" x14ac:dyDescent="0.35">
      <c r="B500" s="18">
        <v>488</v>
      </c>
      <c r="C500" s="5" t="s">
        <v>9</v>
      </c>
      <c r="D500" s="6" t="s">
        <v>11</v>
      </c>
      <c r="E500" s="7">
        <v>43831</v>
      </c>
      <c r="F500" s="8">
        <v>43647</v>
      </c>
      <c r="G500" s="8">
        <v>44012</v>
      </c>
      <c r="H500" s="140">
        <f>_xlfn.DAYS(G500,F500)/'Standards &amp; Assumptions'!$C$9</f>
        <v>52.142857142857146</v>
      </c>
      <c r="I500" s="19">
        <f t="shared" si="21"/>
        <v>42313.446192692718</v>
      </c>
      <c r="J500" s="139">
        <v>2085.6</v>
      </c>
      <c r="K500" s="20">
        <v>20.28838041460142</v>
      </c>
      <c r="L500" s="9" t="s">
        <v>3</v>
      </c>
      <c r="M500" s="6" t="s">
        <v>7</v>
      </c>
      <c r="N500" s="9" t="s">
        <v>8</v>
      </c>
      <c r="O500" s="6" t="s">
        <v>12</v>
      </c>
      <c r="P500" s="6" t="s">
        <v>80</v>
      </c>
      <c r="Q500" s="6" t="s">
        <v>34</v>
      </c>
      <c r="R500" s="18" t="s">
        <v>79</v>
      </c>
      <c r="S500" s="18" t="s">
        <v>58</v>
      </c>
      <c r="T500" s="6" t="s">
        <v>13</v>
      </c>
      <c r="U500" s="27">
        <f t="shared" si="22"/>
        <v>42313.446192692718</v>
      </c>
      <c r="V500" s="26" t="str">
        <f t="shared" si="23"/>
        <v>Cook County, IL</v>
      </c>
    </row>
    <row r="501" spans="2:22" ht="15" thickBot="1" x14ac:dyDescent="0.35">
      <c r="B501" s="18">
        <v>489</v>
      </c>
      <c r="C501" s="5" t="s">
        <v>9</v>
      </c>
      <c r="D501" s="6" t="s">
        <v>11</v>
      </c>
      <c r="E501" s="7">
        <v>41640</v>
      </c>
      <c r="F501" s="8">
        <v>43647</v>
      </c>
      <c r="G501" s="8">
        <v>44012</v>
      </c>
      <c r="H501" s="140">
        <f>_xlfn.DAYS(G501,F501)/'Standards &amp; Assumptions'!$C$9</f>
        <v>52.142857142857146</v>
      </c>
      <c r="I501" s="19">
        <f t="shared" si="21"/>
        <v>42475.500420571429</v>
      </c>
      <c r="J501" s="139">
        <v>2085.6</v>
      </c>
      <c r="K501" s="20">
        <v>20.366081904761906</v>
      </c>
      <c r="L501" s="9" t="s">
        <v>3</v>
      </c>
      <c r="M501" s="6" t="s">
        <v>7</v>
      </c>
      <c r="N501" s="9" t="s">
        <v>8</v>
      </c>
      <c r="O501" s="6" t="s">
        <v>12</v>
      </c>
      <c r="P501" s="6" t="s">
        <v>80</v>
      </c>
      <c r="Q501" s="6" t="s">
        <v>34</v>
      </c>
      <c r="R501" s="18" t="s">
        <v>79</v>
      </c>
      <c r="S501" s="18" t="s">
        <v>58</v>
      </c>
      <c r="T501" s="6" t="s">
        <v>13</v>
      </c>
      <c r="U501" s="27">
        <f t="shared" si="22"/>
        <v>42475.500420571429</v>
      </c>
      <c r="V501" s="26" t="str">
        <f t="shared" si="23"/>
        <v>Cook County, IL</v>
      </c>
    </row>
    <row r="502" spans="2:22" ht="15" thickBot="1" x14ac:dyDescent="0.35">
      <c r="B502" s="18">
        <v>490</v>
      </c>
      <c r="C502" s="5" t="s">
        <v>10</v>
      </c>
      <c r="D502" s="6" t="s">
        <v>11</v>
      </c>
      <c r="E502" s="8">
        <v>44028</v>
      </c>
      <c r="F502" s="8">
        <v>43647</v>
      </c>
      <c r="G502" s="8">
        <v>44012</v>
      </c>
      <c r="H502" s="140">
        <f>_xlfn.DAYS(G502,F502)/'Standards &amp; Assumptions'!$C$9</f>
        <v>52.142857142857146</v>
      </c>
      <c r="I502" s="19">
        <f t="shared" si="21"/>
        <v>42543.575888567488</v>
      </c>
      <c r="J502" s="139">
        <v>2085.6</v>
      </c>
      <c r="K502" s="20">
        <v>20.398722616305854</v>
      </c>
      <c r="L502" s="9" t="s">
        <v>3</v>
      </c>
      <c r="M502" s="9" t="s">
        <v>7</v>
      </c>
      <c r="N502" s="9" t="s">
        <v>8</v>
      </c>
      <c r="O502" s="6" t="s">
        <v>12</v>
      </c>
      <c r="P502" s="6" t="s">
        <v>80</v>
      </c>
      <c r="Q502" s="6" t="s">
        <v>34</v>
      </c>
      <c r="R502" s="18" t="s">
        <v>79</v>
      </c>
      <c r="S502" s="18" t="s">
        <v>58</v>
      </c>
      <c r="T502" s="6" t="s">
        <v>13</v>
      </c>
      <c r="U502" s="27">
        <f t="shared" si="22"/>
        <v>42543.575888567488</v>
      </c>
      <c r="V502" s="26" t="str">
        <f t="shared" si="23"/>
        <v>Cook County, IL</v>
      </c>
    </row>
    <row r="503" spans="2:22" ht="15" thickBot="1" x14ac:dyDescent="0.35">
      <c r="B503" s="18">
        <v>491</v>
      </c>
      <c r="C503" s="5" t="s">
        <v>10</v>
      </c>
      <c r="D503" s="6" t="s">
        <v>11</v>
      </c>
      <c r="E503" s="8">
        <v>44034</v>
      </c>
      <c r="F503" s="8">
        <v>43647</v>
      </c>
      <c r="G503" s="8">
        <v>44012</v>
      </c>
      <c r="H503" s="140">
        <f>_xlfn.DAYS(G503,F503)/'Standards &amp; Assumptions'!$C$9</f>
        <v>52.142857142857146</v>
      </c>
      <c r="I503" s="19">
        <f t="shared" si="21"/>
        <v>42600.242698461538</v>
      </c>
      <c r="J503" s="139">
        <v>2085.6</v>
      </c>
      <c r="K503" s="20">
        <v>20.425893123543123</v>
      </c>
      <c r="L503" s="9" t="s">
        <v>3</v>
      </c>
      <c r="M503" s="9" t="s">
        <v>7</v>
      </c>
      <c r="N503" s="9" t="s">
        <v>8</v>
      </c>
      <c r="O503" s="6" t="s">
        <v>12</v>
      </c>
      <c r="P503" s="6" t="s">
        <v>80</v>
      </c>
      <c r="Q503" s="6" t="s">
        <v>34</v>
      </c>
      <c r="R503" s="18" t="s">
        <v>79</v>
      </c>
      <c r="S503" s="18" t="s">
        <v>58</v>
      </c>
      <c r="T503" s="6" t="s">
        <v>13</v>
      </c>
      <c r="U503" s="27">
        <f t="shared" si="22"/>
        <v>42600.242698461538</v>
      </c>
      <c r="V503" s="26" t="str">
        <f t="shared" si="23"/>
        <v>Cook County, IL</v>
      </c>
    </row>
    <row r="504" spans="2:22" ht="15" thickBot="1" x14ac:dyDescent="0.35">
      <c r="B504" s="18">
        <v>492</v>
      </c>
      <c r="C504" s="5" t="s">
        <v>10</v>
      </c>
      <c r="D504" s="6" t="s">
        <v>11</v>
      </c>
      <c r="E504" s="8">
        <v>44018</v>
      </c>
      <c r="F504" s="8">
        <v>43647</v>
      </c>
      <c r="G504" s="8">
        <v>44012</v>
      </c>
      <c r="H504" s="140">
        <f>_xlfn.DAYS(G504,F504)/'Standards &amp; Assumptions'!$C$9</f>
        <v>52.142857142857146</v>
      </c>
      <c r="I504" s="19">
        <f t="shared" si="21"/>
        <v>43178.645785778426</v>
      </c>
      <c r="J504" s="139">
        <v>2085.6</v>
      </c>
      <c r="K504" s="20">
        <v>20.703224868516699</v>
      </c>
      <c r="L504" s="9" t="s">
        <v>3</v>
      </c>
      <c r="M504" s="9" t="s">
        <v>7</v>
      </c>
      <c r="N504" s="9" t="s">
        <v>8</v>
      </c>
      <c r="O504" s="6" t="s">
        <v>12</v>
      </c>
      <c r="P504" s="6" t="s">
        <v>80</v>
      </c>
      <c r="Q504" s="6" t="s">
        <v>34</v>
      </c>
      <c r="R504" s="18" t="s">
        <v>79</v>
      </c>
      <c r="S504" s="18" t="s">
        <v>58</v>
      </c>
      <c r="T504" s="6" t="s">
        <v>13</v>
      </c>
      <c r="U504" s="27">
        <f t="shared" si="22"/>
        <v>43178.645785778426</v>
      </c>
      <c r="V504" s="26" t="str">
        <f t="shared" si="23"/>
        <v>Cook County, IL</v>
      </c>
    </row>
    <row r="505" spans="2:22" ht="15" thickBot="1" x14ac:dyDescent="0.35">
      <c r="B505" s="18">
        <v>493</v>
      </c>
      <c r="C505" s="5" t="s">
        <v>10</v>
      </c>
      <c r="D505" s="6" t="s">
        <v>11</v>
      </c>
      <c r="E505" s="8">
        <v>44024</v>
      </c>
      <c r="F505" s="8">
        <v>43647</v>
      </c>
      <c r="G505" s="8">
        <v>44012</v>
      </c>
      <c r="H505" s="140">
        <f>_xlfn.DAYS(G505,F505)/'Standards &amp; Assumptions'!$C$9</f>
        <v>52.142857142857146</v>
      </c>
      <c r="I505" s="19">
        <f t="shared" si="21"/>
        <v>43200.581476303269</v>
      </c>
      <c r="J505" s="139">
        <v>2085.6</v>
      </c>
      <c r="K505" s="20">
        <v>20.713742556723854</v>
      </c>
      <c r="L505" s="9" t="s">
        <v>3</v>
      </c>
      <c r="M505" s="9" t="s">
        <v>7</v>
      </c>
      <c r="N505" s="9" t="s">
        <v>8</v>
      </c>
      <c r="O505" s="6" t="s">
        <v>12</v>
      </c>
      <c r="P505" s="6" t="s">
        <v>80</v>
      </c>
      <c r="Q505" s="6" t="s">
        <v>34</v>
      </c>
      <c r="R505" s="18" t="s">
        <v>79</v>
      </c>
      <c r="S505" s="18" t="s">
        <v>58</v>
      </c>
      <c r="T505" s="6" t="s">
        <v>13</v>
      </c>
      <c r="U505" s="27">
        <f t="shared" si="22"/>
        <v>43200.581476303269</v>
      </c>
      <c r="V505" s="26" t="str">
        <f t="shared" si="23"/>
        <v>Cook County, IL</v>
      </c>
    </row>
    <row r="506" spans="2:22" ht="15" thickBot="1" x14ac:dyDescent="0.35">
      <c r="B506" s="18">
        <v>494</v>
      </c>
      <c r="C506" s="5" t="s">
        <v>10</v>
      </c>
      <c r="D506" s="6" t="s">
        <v>11</v>
      </c>
      <c r="E506" s="8">
        <v>44025</v>
      </c>
      <c r="F506" s="8">
        <v>43647</v>
      </c>
      <c r="G506" s="8">
        <v>44012</v>
      </c>
      <c r="H506" s="140">
        <f>_xlfn.DAYS(G506,F506)/'Standards &amp; Assumptions'!$C$9</f>
        <v>52.142857142857146</v>
      </c>
      <c r="I506" s="19">
        <f t="shared" si="21"/>
        <v>43284.850906853455</v>
      </c>
      <c r="J506" s="139">
        <v>2085.6</v>
      </c>
      <c r="K506" s="20">
        <v>20.754147922350143</v>
      </c>
      <c r="L506" s="9" t="s">
        <v>3</v>
      </c>
      <c r="M506" s="9" t="s">
        <v>7</v>
      </c>
      <c r="N506" s="9" t="s">
        <v>8</v>
      </c>
      <c r="O506" s="6" t="s">
        <v>12</v>
      </c>
      <c r="P506" s="6" t="s">
        <v>80</v>
      </c>
      <c r="Q506" s="6" t="s">
        <v>34</v>
      </c>
      <c r="R506" s="18" t="s">
        <v>79</v>
      </c>
      <c r="S506" s="18" t="s">
        <v>58</v>
      </c>
      <c r="T506" s="6" t="s">
        <v>13</v>
      </c>
      <c r="U506" s="27">
        <f t="shared" si="22"/>
        <v>43284.850906853455</v>
      </c>
      <c r="V506" s="26" t="str">
        <f t="shared" si="23"/>
        <v>Cook County, IL</v>
      </c>
    </row>
    <row r="507" spans="2:22" ht="15" thickBot="1" x14ac:dyDescent="0.35">
      <c r="B507" s="18">
        <v>495</v>
      </c>
      <c r="C507" s="5" t="s">
        <v>10</v>
      </c>
      <c r="D507" s="6" t="s">
        <v>11</v>
      </c>
      <c r="E507" s="8">
        <v>44026</v>
      </c>
      <c r="F507" s="8">
        <v>43647</v>
      </c>
      <c r="G507" s="8">
        <v>44012</v>
      </c>
      <c r="H507" s="140">
        <f>_xlfn.DAYS(G507,F507)/'Standards &amp; Assumptions'!$C$9</f>
        <v>52.142857142857146</v>
      </c>
      <c r="I507" s="19">
        <f t="shared" si="21"/>
        <v>43571.721263725354</v>
      </c>
      <c r="J507" s="139">
        <v>2085.6</v>
      </c>
      <c r="K507" s="20">
        <v>20.891696041295241</v>
      </c>
      <c r="L507" s="9" t="s">
        <v>3</v>
      </c>
      <c r="M507" s="9" t="s">
        <v>7</v>
      </c>
      <c r="N507" s="9" t="s">
        <v>8</v>
      </c>
      <c r="O507" s="6" t="s">
        <v>12</v>
      </c>
      <c r="P507" s="6" t="s">
        <v>80</v>
      </c>
      <c r="Q507" s="6" t="s">
        <v>34</v>
      </c>
      <c r="R507" s="18" t="s">
        <v>79</v>
      </c>
      <c r="S507" s="18" t="s">
        <v>58</v>
      </c>
      <c r="T507" s="6" t="s">
        <v>13</v>
      </c>
      <c r="U507" s="27">
        <f t="shared" si="22"/>
        <v>43571.721263725354</v>
      </c>
      <c r="V507" s="26" t="str">
        <f t="shared" si="23"/>
        <v>Cook County, IL</v>
      </c>
    </row>
    <row r="508" spans="2:22" ht="15" thickBot="1" x14ac:dyDescent="0.35">
      <c r="B508" s="18">
        <v>496</v>
      </c>
      <c r="C508" s="5" t="s">
        <v>10</v>
      </c>
      <c r="D508" s="6" t="s">
        <v>11</v>
      </c>
      <c r="E508" s="8">
        <v>44027</v>
      </c>
      <c r="F508" s="8">
        <v>43647</v>
      </c>
      <c r="G508" s="8">
        <v>44012</v>
      </c>
      <c r="H508" s="140">
        <f>_xlfn.DAYS(G508,F508)/'Standards &amp; Assumptions'!$C$9</f>
        <v>52.142857142857146</v>
      </c>
      <c r="I508" s="19">
        <f t="shared" si="21"/>
        <v>32682.550175520351</v>
      </c>
      <c r="J508" s="139">
        <v>1564.2</v>
      </c>
      <c r="K508" s="20">
        <v>20.894099332259525</v>
      </c>
      <c r="L508" s="9" t="s">
        <v>3</v>
      </c>
      <c r="M508" s="9" t="s">
        <v>7</v>
      </c>
      <c r="N508" s="9" t="s">
        <v>8</v>
      </c>
      <c r="O508" s="6" t="s">
        <v>12</v>
      </c>
      <c r="P508" s="6" t="s">
        <v>80</v>
      </c>
      <c r="Q508" s="6" t="s">
        <v>34</v>
      </c>
      <c r="R508" s="18" t="s">
        <v>79</v>
      </c>
      <c r="S508" s="18" t="s">
        <v>58</v>
      </c>
      <c r="T508" s="6" t="s">
        <v>13</v>
      </c>
      <c r="U508" s="27">
        <f t="shared" si="22"/>
        <v>32682.550175520351</v>
      </c>
      <c r="V508" s="26" t="str">
        <f t="shared" si="23"/>
        <v>Cook County, IL</v>
      </c>
    </row>
    <row r="509" spans="2:22" ht="15" thickBot="1" x14ac:dyDescent="0.35">
      <c r="B509" s="18">
        <v>497</v>
      </c>
      <c r="C509" s="5" t="s">
        <v>10</v>
      </c>
      <c r="D509" s="6" t="s">
        <v>11</v>
      </c>
      <c r="E509" s="7">
        <v>42005</v>
      </c>
      <c r="F509" s="8">
        <v>43647</v>
      </c>
      <c r="G509" s="8">
        <v>44012</v>
      </c>
      <c r="H509" s="140">
        <f>_xlfn.DAYS(G509,F509)/'Standards &amp; Assumptions'!$C$9</f>
        <v>52.142857142857146</v>
      </c>
      <c r="I509" s="19">
        <f t="shared" si="21"/>
        <v>43645.795916513904</v>
      </c>
      <c r="J509" s="139">
        <v>2085.6</v>
      </c>
      <c r="K509" s="20">
        <v>20.927213231930335</v>
      </c>
      <c r="L509" s="9" t="s">
        <v>3</v>
      </c>
      <c r="M509" s="6" t="s">
        <v>7</v>
      </c>
      <c r="N509" s="9" t="s">
        <v>8</v>
      </c>
      <c r="O509" s="6" t="s">
        <v>12</v>
      </c>
      <c r="P509" s="6" t="s">
        <v>80</v>
      </c>
      <c r="Q509" s="6" t="s">
        <v>34</v>
      </c>
      <c r="R509" s="18" t="s">
        <v>79</v>
      </c>
      <c r="S509" s="18" t="s">
        <v>58</v>
      </c>
      <c r="T509" s="6" t="s">
        <v>13</v>
      </c>
      <c r="U509" s="27">
        <f t="shared" si="22"/>
        <v>43645.795916513904</v>
      </c>
      <c r="V509" s="26" t="str">
        <f t="shared" si="23"/>
        <v>Cook County, IL</v>
      </c>
    </row>
    <row r="510" spans="2:22" ht="15" thickBot="1" x14ac:dyDescent="0.35">
      <c r="B510" s="18">
        <v>498</v>
      </c>
      <c r="C510" s="5" t="s">
        <v>10</v>
      </c>
      <c r="D510" s="6" t="s">
        <v>11</v>
      </c>
      <c r="E510" s="7">
        <v>43101</v>
      </c>
      <c r="F510" s="8">
        <v>43647</v>
      </c>
      <c r="G510" s="8">
        <v>44012</v>
      </c>
      <c r="H510" s="140">
        <f>_xlfn.DAYS(G510,F510)/'Standards &amp; Assumptions'!$C$9</f>
        <v>52.142857142857146</v>
      </c>
      <c r="I510" s="19">
        <f t="shared" si="21"/>
        <v>43706.470677117984</v>
      </c>
      <c r="J510" s="139">
        <v>2085.6</v>
      </c>
      <c r="K510" s="20">
        <v>20.956305464671072</v>
      </c>
      <c r="L510" s="9" t="s">
        <v>3</v>
      </c>
      <c r="M510" s="6" t="s">
        <v>7</v>
      </c>
      <c r="N510" s="9" t="s">
        <v>8</v>
      </c>
      <c r="O510" s="6" t="s">
        <v>12</v>
      </c>
      <c r="P510" s="6" t="s">
        <v>80</v>
      </c>
      <c r="Q510" s="6" t="s">
        <v>34</v>
      </c>
      <c r="R510" s="18" t="s">
        <v>79</v>
      </c>
      <c r="S510" s="18" t="s">
        <v>58</v>
      </c>
      <c r="T510" s="6" t="s">
        <v>13</v>
      </c>
      <c r="U510" s="27">
        <f t="shared" si="22"/>
        <v>43706.470677117984</v>
      </c>
      <c r="V510" s="26" t="str">
        <f t="shared" si="23"/>
        <v>Cook County, IL</v>
      </c>
    </row>
    <row r="511" spans="2:22" ht="15" thickBot="1" x14ac:dyDescent="0.35">
      <c r="B511" s="18">
        <v>499</v>
      </c>
      <c r="C511" s="5" t="s">
        <v>10</v>
      </c>
      <c r="D511" s="6" t="s">
        <v>11</v>
      </c>
      <c r="E511" s="7">
        <v>42005</v>
      </c>
      <c r="F511" s="8">
        <v>43647</v>
      </c>
      <c r="G511" s="8">
        <v>44012</v>
      </c>
      <c r="H511" s="140">
        <f>_xlfn.DAYS(G511,F511)/'Standards &amp; Assumptions'!$C$9</f>
        <v>52.142857142857146</v>
      </c>
      <c r="I511" s="19">
        <f t="shared" si="21"/>
        <v>43729.133549984435</v>
      </c>
      <c r="J511" s="139">
        <v>2085.6</v>
      </c>
      <c r="K511" s="20">
        <v>20.967171821051227</v>
      </c>
      <c r="L511" s="9" t="s">
        <v>3</v>
      </c>
      <c r="M511" s="6" t="s">
        <v>7</v>
      </c>
      <c r="N511" s="9" t="s">
        <v>8</v>
      </c>
      <c r="O511" s="6" t="s">
        <v>12</v>
      </c>
      <c r="P511" s="6" t="s">
        <v>80</v>
      </c>
      <c r="Q511" s="6" t="s">
        <v>34</v>
      </c>
      <c r="R511" s="18" t="s">
        <v>79</v>
      </c>
      <c r="S511" s="18" t="s">
        <v>58</v>
      </c>
      <c r="T511" s="6" t="s">
        <v>13</v>
      </c>
      <c r="U511" s="27">
        <f t="shared" si="22"/>
        <v>43729.133549984435</v>
      </c>
      <c r="V511" s="26" t="str">
        <f t="shared" si="23"/>
        <v>Cook County, IL</v>
      </c>
    </row>
    <row r="512" spans="2:22" ht="15" thickBot="1" x14ac:dyDescent="0.35">
      <c r="B512" s="18">
        <v>500</v>
      </c>
      <c r="C512" s="5" t="s">
        <v>10</v>
      </c>
      <c r="D512" s="6" t="s">
        <v>11</v>
      </c>
      <c r="E512" s="7">
        <v>43101</v>
      </c>
      <c r="F512" s="8">
        <v>43647</v>
      </c>
      <c r="G512" s="8">
        <v>44012</v>
      </c>
      <c r="H512" s="140">
        <f>_xlfn.DAYS(G512,F512)/'Standards &amp; Assumptions'!$C$9</f>
        <v>52.142857142857146</v>
      </c>
      <c r="I512" s="19">
        <f t="shared" si="21"/>
        <v>43784.248471741164</v>
      </c>
      <c r="J512" s="139">
        <v>2085.6</v>
      </c>
      <c r="K512" s="20">
        <v>20.993598231559822</v>
      </c>
      <c r="L512" s="9" t="s">
        <v>3</v>
      </c>
      <c r="M512" s="6" t="s">
        <v>7</v>
      </c>
      <c r="N512" s="9" t="s">
        <v>8</v>
      </c>
      <c r="O512" s="6" t="s">
        <v>12</v>
      </c>
      <c r="P512" s="6" t="s">
        <v>80</v>
      </c>
      <c r="Q512" s="6" t="s">
        <v>34</v>
      </c>
      <c r="R512" s="18" t="s">
        <v>79</v>
      </c>
      <c r="S512" s="18" t="s">
        <v>58</v>
      </c>
      <c r="T512" s="6" t="s">
        <v>13</v>
      </c>
      <c r="U512" s="27">
        <f t="shared" si="22"/>
        <v>43784.248471741164</v>
      </c>
      <c r="V512" s="26" t="str">
        <f t="shared" si="23"/>
        <v>Cook County, IL</v>
      </c>
    </row>
    <row r="513" spans="2:22" ht="15" thickBot="1" x14ac:dyDescent="0.35">
      <c r="B513" s="18">
        <v>501</v>
      </c>
      <c r="C513" s="5" t="s">
        <v>10</v>
      </c>
      <c r="D513" s="6" t="s">
        <v>11</v>
      </c>
      <c r="E513" s="7">
        <v>42005</v>
      </c>
      <c r="F513" s="8">
        <v>43647</v>
      </c>
      <c r="G513" s="8">
        <v>44012</v>
      </c>
      <c r="H513" s="140">
        <f>_xlfn.DAYS(G513,F513)/'Standards &amp; Assumptions'!$C$9</f>
        <v>52.142857142857146</v>
      </c>
      <c r="I513" s="19">
        <f t="shared" si="21"/>
        <v>43898.228228024876</v>
      </c>
      <c r="J513" s="139">
        <v>2085.6</v>
      </c>
      <c r="K513" s="20">
        <v>21.048249054480667</v>
      </c>
      <c r="L513" s="9" t="s">
        <v>3</v>
      </c>
      <c r="M513" s="6" t="s">
        <v>7</v>
      </c>
      <c r="N513" s="9" t="s">
        <v>8</v>
      </c>
      <c r="O513" s="6" t="s">
        <v>12</v>
      </c>
      <c r="P513" s="6" t="s">
        <v>80</v>
      </c>
      <c r="Q513" s="6" t="s">
        <v>34</v>
      </c>
      <c r="R513" s="18" t="s">
        <v>79</v>
      </c>
      <c r="S513" s="18" t="s">
        <v>58</v>
      </c>
      <c r="T513" s="6" t="s">
        <v>13</v>
      </c>
      <c r="U513" s="27">
        <f t="shared" si="22"/>
        <v>43898.228228024876</v>
      </c>
      <c r="V513" s="26" t="str">
        <f t="shared" si="23"/>
        <v>Cook County, IL</v>
      </c>
    </row>
    <row r="514" spans="2:22" ht="15" thickBot="1" x14ac:dyDescent="0.35">
      <c r="B514" s="18">
        <v>502</v>
      </c>
      <c r="C514" s="5" t="s">
        <v>10</v>
      </c>
      <c r="D514" s="6" t="s">
        <v>11</v>
      </c>
      <c r="E514" s="7">
        <v>43101</v>
      </c>
      <c r="F514" s="8">
        <v>43647</v>
      </c>
      <c r="G514" s="8">
        <v>44012</v>
      </c>
      <c r="H514" s="140">
        <f>_xlfn.DAYS(G514,F514)/'Standards &amp; Assumptions'!$C$9</f>
        <v>52.142857142857146</v>
      </c>
      <c r="I514" s="19">
        <f t="shared" si="21"/>
        <v>44039.900260509741</v>
      </c>
      <c r="J514" s="139">
        <v>2085.6</v>
      </c>
      <c r="K514" s="20">
        <v>21.116177723681311</v>
      </c>
      <c r="L514" s="9" t="s">
        <v>3</v>
      </c>
      <c r="M514" s="6" t="s">
        <v>7</v>
      </c>
      <c r="N514" s="9" t="s">
        <v>8</v>
      </c>
      <c r="O514" s="6" t="s">
        <v>12</v>
      </c>
      <c r="P514" s="6" t="s">
        <v>80</v>
      </c>
      <c r="Q514" s="6" t="s">
        <v>34</v>
      </c>
      <c r="R514" s="18" t="s">
        <v>79</v>
      </c>
      <c r="S514" s="18" t="s">
        <v>58</v>
      </c>
      <c r="T514" s="6" t="s">
        <v>13</v>
      </c>
      <c r="U514" s="27">
        <f t="shared" si="22"/>
        <v>44039.900260509741</v>
      </c>
      <c r="V514" s="26" t="str">
        <f t="shared" si="23"/>
        <v>Cook County, IL</v>
      </c>
    </row>
    <row r="515" spans="2:22" ht="15" thickBot="1" x14ac:dyDescent="0.35">
      <c r="B515" s="18">
        <v>503</v>
      </c>
      <c r="C515" s="5" t="s">
        <v>10</v>
      </c>
      <c r="D515" s="6" t="s">
        <v>11</v>
      </c>
      <c r="E515" s="7">
        <v>42005</v>
      </c>
      <c r="F515" s="8">
        <v>43647</v>
      </c>
      <c r="G515" s="8">
        <v>44012</v>
      </c>
      <c r="H515" s="140">
        <f>_xlfn.DAYS(G515,F515)/'Standards &amp; Assumptions'!$C$9</f>
        <v>52.142857142857146</v>
      </c>
      <c r="I515" s="19">
        <f t="shared" si="21"/>
        <v>44075.702827958768</v>
      </c>
      <c r="J515" s="139">
        <v>2085.6</v>
      </c>
      <c r="K515" s="20">
        <v>21.133344278844827</v>
      </c>
      <c r="L515" s="9" t="s">
        <v>3</v>
      </c>
      <c r="M515" s="6" t="s">
        <v>7</v>
      </c>
      <c r="N515" s="9" t="s">
        <v>8</v>
      </c>
      <c r="O515" s="6" t="s">
        <v>12</v>
      </c>
      <c r="P515" s="6" t="s">
        <v>80</v>
      </c>
      <c r="Q515" s="6" t="s">
        <v>34</v>
      </c>
      <c r="R515" s="18" t="s">
        <v>79</v>
      </c>
      <c r="S515" s="18" t="s">
        <v>58</v>
      </c>
      <c r="T515" s="6" t="s">
        <v>13</v>
      </c>
      <c r="U515" s="27">
        <f t="shared" si="22"/>
        <v>44075.702827958768</v>
      </c>
      <c r="V515" s="26" t="str">
        <f t="shared" si="23"/>
        <v>Cook County, IL</v>
      </c>
    </row>
    <row r="516" spans="2:22" ht="15" thickBot="1" x14ac:dyDescent="0.35">
      <c r="B516" s="18">
        <v>504</v>
      </c>
      <c r="C516" s="5" t="s">
        <v>10</v>
      </c>
      <c r="D516" s="6" t="s">
        <v>11</v>
      </c>
      <c r="E516" s="8">
        <v>44013</v>
      </c>
      <c r="F516" s="8">
        <v>43647</v>
      </c>
      <c r="G516" s="8">
        <v>44012</v>
      </c>
      <c r="H516" s="140">
        <f>_xlfn.DAYS(G516,F516)/'Standards &amp; Assumptions'!$C$9</f>
        <v>52.142857142857146</v>
      </c>
      <c r="I516" s="19">
        <f t="shared" si="21"/>
        <v>40778.682140094556</v>
      </c>
      <c r="J516" s="139">
        <v>1929.18</v>
      </c>
      <c r="K516" s="20">
        <v>21.13783169019716</v>
      </c>
      <c r="L516" s="9" t="s">
        <v>3</v>
      </c>
      <c r="M516" s="9" t="s">
        <v>7</v>
      </c>
      <c r="N516" s="9" t="s">
        <v>8</v>
      </c>
      <c r="O516" s="6" t="s">
        <v>12</v>
      </c>
      <c r="P516" s="6" t="s">
        <v>80</v>
      </c>
      <c r="Q516" s="6" t="s">
        <v>34</v>
      </c>
      <c r="R516" s="18" t="s">
        <v>79</v>
      </c>
      <c r="S516" s="18" t="s">
        <v>58</v>
      </c>
      <c r="T516" s="6" t="s">
        <v>13</v>
      </c>
      <c r="U516" s="27">
        <f t="shared" si="22"/>
        <v>40778.682140094556</v>
      </c>
      <c r="V516" s="26" t="str">
        <f t="shared" si="23"/>
        <v>Cook County, IL</v>
      </c>
    </row>
    <row r="517" spans="2:22" ht="15" thickBot="1" x14ac:dyDescent="0.35">
      <c r="B517" s="18">
        <v>505</v>
      </c>
      <c r="C517" s="5" t="s">
        <v>10</v>
      </c>
      <c r="D517" s="6" t="s">
        <v>11</v>
      </c>
      <c r="E517" s="8">
        <v>44013</v>
      </c>
      <c r="F517" s="8">
        <v>43647</v>
      </c>
      <c r="G517" s="8">
        <v>44012</v>
      </c>
      <c r="H517" s="140">
        <f>_xlfn.DAYS(G517,F517)/'Standards &amp; Assumptions'!$C$9</f>
        <v>52.142857142857146</v>
      </c>
      <c r="I517" s="19">
        <f t="shared" si="21"/>
        <v>40865.369696898058</v>
      </c>
      <c r="J517" s="139">
        <v>1929.18</v>
      </c>
      <c r="K517" s="20">
        <v>21.182766614259975</v>
      </c>
      <c r="L517" s="9" t="s">
        <v>3</v>
      </c>
      <c r="M517" s="9" t="s">
        <v>7</v>
      </c>
      <c r="N517" s="9" t="s">
        <v>8</v>
      </c>
      <c r="O517" s="6" t="s">
        <v>12</v>
      </c>
      <c r="P517" s="6" t="s">
        <v>80</v>
      </c>
      <c r="Q517" s="6" t="s">
        <v>34</v>
      </c>
      <c r="R517" s="18" t="s">
        <v>79</v>
      </c>
      <c r="S517" s="18" t="s">
        <v>58</v>
      </c>
      <c r="T517" s="6" t="s">
        <v>13</v>
      </c>
      <c r="U517" s="27">
        <f t="shared" si="22"/>
        <v>40865.369696898058</v>
      </c>
      <c r="V517" s="26" t="str">
        <f t="shared" si="23"/>
        <v>Cook County, IL</v>
      </c>
    </row>
    <row r="518" spans="2:22" ht="15" thickBot="1" x14ac:dyDescent="0.35">
      <c r="B518" s="18">
        <v>506</v>
      </c>
      <c r="C518" s="5" t="s">
        <v>10</v>
      </c>
      <c r="D518" s="6" t="s">
        <v>11</v>
      </c>
      <c r="E518" s="8">
        <v>44013</v>
      </c>
      <c r="F518" s="8">
        <v>43647</v>
      </c>
      <c r="G518" s="8">
        <v>44012</v>
      </c>
      <c r="H518" s="140">
        <f>_xlfn.DAYS(G518,F518)/'Standards &amp; Assumptions'!$C$9</f>
        <v>52.142857142857146</v>
      </c>
      <c r="I518" s="19">
        <f t="shared" si="21"/>
        <v>40925.300813754016</v>
      </c>
      <c r="J518" s="139">
        <v>1929.18</v>
      </c>
      <c r="K518" s="20">
        <v>21.213832205265458</v>
      </c>
      <c r="L518" s="9" t="s">
        <v>3</v>
      </c>
      <c r="M518" s="9" t="s">
        <v>7</v>
      </c>
      <c r="N518" s="9" t="s">
        <v>8</v>
      </c>
      <c r="O518" s="6" t="s">
        <v>12</v>
      </c>
      <c r="P518" s="6" t="s">
        <v>80</v>
      </c>
      <c r="Q518" s="6" t="s">
        <v>34</v>
      </c>
      <c r="R518" s="18" t="s">
        <v>79</v>
      </c>
      <c r="S518" s="18" t="s">
        <v>58</v>
      </c>
      <c r="T518" s="6" t="s">
        <v>13</v>
      </c>
      <c r="U518" s="27">
        <f t="shared" si="22"/>
        <v>40925.300813754016</v>
      </c>
      <c r="V518" s="26" t="str">
        <f t="shared" si="23"/>
        <v>Cook County, IL</v>
      </c>
    </row>
    <row r="519" spans="2:22" ht="15" thickBot="1" x14ac:dyDescent="0.35">
      <c r="B519" s="18">
        <v>507</v>
      </c>
      <c r="C519" s="5" t="s">
        <v>10</v>
      </c>
      <c r="D519" s="6" t="s">
        <v>11</v>
      </c>
      <c r="E519" s="8">
        <v>44013</v>
      </c>
      <c r="F519" s="8">
        <v>43647</v>
      </c>
      <c r="G519" s="8">
        <v>44012</v>
      </c>
      <c r="H519" s="140">
        <f>_xlfn.DAYS(G519,F519)/'Standards &amp; Assumptions'!$C$9</f>
        <v>52.142857142857146</v>
      </c>
      <c r="I519" s="19">
        <f t="shared" si="21"/>
        <v>40959.850989315673</v>
      </c>
      <c r="J519" s="139">
        <v>1929.18</v>
      </c>
      <c r="K519" s="20">
        <v>21.231741459747496</v>
      </c>
      <c r="L519" s="9" t="s">
        <v>3</v>
      </c>
      <c r="M519" s="9" t="s">
        <v>7</v>
      </c>
      <c r="N519" s="9" t="s">
        <v>8</v>
      </c>
      <c r="O519" s="6" t="s">
        <v>12</v>
      </c>
      <c r="P519" s="6" t="s">
        <v>80</v>
      </c>
      <c r="Q519" s="6" t="s">
        <v>34</v>
      </c>
      <c r="R519" s="18" t="s">
        <v>79</v>
      </c>
      <c r="S519" s="18" t="s">
        <v>58</v>
      </c>
      <c r="T519" s="6" t="s">
        <v>13</v>
      </c>
      <c r="U519" s="27">
        <f t="shared" si="22"/>
        <v>40959.850989315673</v>
      </c>
      <c r="V519" s="26" t="str">
        <f t="shared" si="23"/>
        <v>Cook County, IL</v>
      </c>
    </row>
    <row r="520" spans="2:22" ht="15" thickBot="1" x14ac:dyDescent="0.35">
      <c r="B520" s="18">
        <v>508</v>
      </c>
      <c r="C520" s="10" t="s">
        <v>10</v>
      </c>
      <c r="D520" s="6" t="s">
        <v>11</v>
      </c>
      <c r="E520" s="8">
        <v>43983</v>
      </c>
      <c r="F520" s="8">
        <v>43647</v>
      </c>
      <c r="G520" s="8">
        <v>44012</v>
      </c>
      <c r="H520" s="140">
        <f>_xlfn.DAYS(G520,F520)/'Standards &amp; Assumptions'!$C$9</f>
        <v>52.142857142857146</v>
      </c>
      <c r="I520" s="19">
        <f t="shared" si="21"/>
        <v>44282.685244702174</v>
      </c>
      <c r="J520" s="139">
        <v>2085.6</v>
      </c>
      <c r="K520" s="20">
        <v>21.232587861863337</v>
      </c>
      <c r="L520" s="9" t="s">
        <v>3</v>
      </c>
      <c r="M520" s="6" t="s">
        <v>7</v>
      </c>
      <c r="N520" s="9" t="s">
        <v>8</v>
      </c>
      <c r="O520" s="6" t="s">
        <v>12</v>
      </c>
      <c r="P520" s="6" t="s">
        <v>80</v>
      </c>
      <c r="Q520" s="6" t="s">
        <v>34</v>
      </c>
      <c r="R520" s="18" t="s">
        <v>79</v>
      </c>
      <c r="S520" s="18" t="s">
        <v>58</v>
      </c>
      <c r="T520" s="6" t="s">
        <v>13</v>
      </c>
      <c r="U520" s="27">
        <f t="shared" si="22"/>
        <v>44282.685244702174</v>
      </c>
      <c r="V520" s="26" t="str">
        <f t="shared" si="23"/>
        <v>Cook County, IL</v>
      </c>
    </row>
    <row r="521" spans="2:22" ht="15" thickBot="1" x14ac:dyDescent="0.35">
      <c r="B521" s="18">
        <v>509</v>
      </c>
      <c r="C521" s="10" t="s">
        <v>10</v>
      </c>
      <c r="D521" s="6" t="s">
        <v>11</v>
      </c>
      <c r="E521" s="8">
        <v>43983</v>
      </c>
      <c r="F521" s="8">
        <v>43647</v>
      </c>
      <c r="G521" s="8">
        <v>44012</v>
      </c>
      <c r="H521" s="140">
        <f>_xlfn.DAYS(G521,F521)/'Standards &amp; Assumptions'!$C$9</f>
        <v>52.142857142857146</v>
      </c>
      <c r="I521" s="19">
        <f t="shared" si="21"/>
        <v>44344.822993100017</v>
      </c>
      <c r="J521" s="139">
        <v>2085.6</v>
      </c>
      <c r="K521" s="20">
        <v>21.262381565544697</v>
      </c>
      <c r="L521" s="9" t="s">
        <v>3</v>
      </c>
      <c r="M521" s="6" t="s">
        <v>7</v>
      </c>
      <c r="N521" s="9" t="s">
        <v>8</v>
      </c>
      <c r="O521" s="6" t="s">
        <v>12</v>
      </c>
      <c r="P521" s="6" t="s">
        <v>80</v>
      </c>
      <c r="Q521" s="6" t="s">
        <v>34</v>
      </c>
      <c r="R521" s="18" t="s">
        <v>79</v>
      </c>
      <c r="S521" s="18" t="s">
        <v>58</v>
      </c>
      <c r="T521" s="6" t="s">
        <v>13</v>
      </c>
      <c r="U521" s="27">
        <f t="shared" si="22"/>
        <v>44344.822993100017</v>
      </c>
      <c r="V521" s="26" t="str">
        <f t="shared" si="23"/>
        <v>Cook County, IL</v>
      </c>
    </row>
    <row r="522" spans="2:22" ht="15" thickBot="1" x14ac:dyDescent="0.35">
      <c r="B522" s="18">
        <v>510</v>
      </c>
      <c r="C522" s="10" t="s">
        <v>10</v>
      </c>
      <c r="D522" s="6" t="s">
        <v>11</v>
      </c>
      <c r="E522" s="8">
        <v>43983</v>
      </c>
      <c r="F522" s="8">
        <v>43647</v>
      </c>
      <c r="G522" s="8">
        <v>44012</v>
      </c>
      <c r="H522" s="140">
        <f>_xlfn.DAYS(G522,F522)/'Standards &amp; Assumptions'!$C$9</f>
        <v>52.142857142857146</v>
      </c>
      <c r="I522" s="19">
        <f t="shared" si="21"/>
        <v>44413.709158681326</v>
      </c>
      <c r="J522" s="139">
        <v>2085.6</v>
      </c>
      <c r="K522" s="20">
        <v>21.295410989010993</v>
      </c>
      <c r="L522" s="9" t="s">
        <v>3</v>
      </c>
      <c r="M522" s="6" t="s">
        <v>7</v>
      </c>
      <c r="N522" s="9" t="s">
        <v>8</v>
      </c>
      <c r="O522" s="6" t="s">
        <v>12</v>
      </c>
      <c r="P522" s="6" t="s">
        <v>80</v>
      </c>
      <c r="Q522" s="6" t="s">
        <v>34</v>
      </c>
      <c r="R522" s="18" t="s">
        <v>79</v>
      </c>
      <c r="S522" s="18" t="s">
        <v>58</v>
      </c>
      <c r="T522" s="6" t="s">
        <v>13</v>
      </c>
      <c r="U522" s="27">
        <f t="shared" si="22"/>
        <v>44413.709158681326</v>
      </c>
      <c r="V522" s="26" t="str">
        <f t="shared" si="23"/>
        <v>Cook County, IL</v>
      </c>
    </row>
    <row r="523" spans="2:22" ht="15" thickBot="1" x14ac:dyDescent="0.35">
      <c r="B523" s="18">
        <v>511</v>
      </c>
      <c r="C523" s="10" t="s">
        <v>10</v>
      </c>
      <c r="D523" s="6" t="s">
        <v>11</v>
      </c>
      <c r="E523" s="8">
        <v>43983</v>
      </c>
      <c r="F523" s="8">
        <v>43647</v>
      </c>
      <c r="G523" s="8">
        <v>44012</v>
      </c>
      <c r="H523" s="140">
        <f>_xlfn.DAYS(G523,F523)/'Standards &amp; Assumptions'!$C$9</f>
        <v>52.142857142857146</v>
      </c>
      <c r="I523" s="19">
        <f t="shared" si="21"/>
        <v>44483.209592106941</v>
      </c>
      <c r="J523" s="139">
        <v>2085.6</v>
      </c>
      <c r="K523" s="20">
        <v>21.328734940595965</v>
      </c>
      <c r="L523" s="9" t="s">
        <v>3</v>
      </c>
      <c r="M523" s="6" t="s">
        <v>7</v>
      </c>
      <c r="N523" s="9" t="s">
        <v>8</v>
      </c>
      <c r="O523" s="6" t="s">
        <v>12</v>
      </c>
      <c r="P523" s="6" t="s">
        <v>80</v>
      </c>
      <c r="Q523" s="6" t="s">
        <v>34</v>
      </c>
      <c r="R523" s="18" t="s">
        <v>79</v>
      </c>
      <c r="S523" s="18" t="s">
        <v>58</v>
      </c>
      <c r="T523" s="6" t="s">
        <v>13</v>
      </c>
      <c r="U523" s="27">
        <f t="shared" si="22"/>
        <v>44483.209592106941</v>
      </c>
      <c r="V523" s="26" t="str">
        <f t="shared" si="23"/>
        <v>Cook County, IL</v>
      </c>
    </row>
    <row r="524" spans="2:22" ht="15" thickBot="1" x14ac:dyDescent="0.35">
      <c r="B524" s="18">
        <v>512</v>
      </c>
      <c r="C524" s="10" t="s">
        <v>10</v>
      </c>
      <c r="D524" s="6" t="s">
        <v>11</v>
      </c>
      <c r="E524" s="8">
        <v>43983</v>
      </c>
      <c r="F524" s="8">
        <v>43647</v>
      </c>
      <c r="G524" s="8">
        <v>44012</v>
      </c>
      <c r="H524" s="140">
        <f>_xlfn.DAYS(G524,F524)/'Standards &amp; Assumptions'!$C$9</f>
        <v>52.142857142857146</v>
      </c>
      <c r="I524" s="19">
        <f t="shared" si="21"/>
        <v>42332.071542578327</v>
      </c>
      <c r="J524" s="139">
        <v>1981.32</v>
      </c>
      <c r="K524" s="20">
        <v>21.365590385489639</v>
      </c>
      <c r="L524" s="9" t="s">
        <v>3</v>
      </c>
      <c r="M524" s="6" t="s">
        <v>7</v>
      </c>
      <c r="N524" s="9" t="s">
        <v>8</v>
      </c>
      <c r="O524" s="6" t="s">
        <v>12</v>
      </c>
      <c r="P524" s="6" t="s">
        <v>80</v>
      </c>
      <c r="Q524" s="6" t="s">
        <v>34</v>
      </c>
      <c r="R524" s="18" t="s">
        <v>79</v>
      </c>
      <c r="S524" s="18" t="s">
        <v>58</v>
      </c>
      <c r="T524" s="6" t="s">
        <v>13</v>
      </c>
      <c r="U524" s="27">
        <f t="shared" si="22"/>
        <v>42332.071542578327</v>
      </c>
      <c r="V524" s="26" t="str">
        <f t="shared" si="23"/>
        <v>Cook County, IL</v>
      </c>
    </row>
    <row r="525" spans="2:22" ht="15" thickBot="1" x14ac:dyDescent="0.35">
      <c r="B525" s="18">
        <v>513</v>
      </c>
      <c r="C525" s="10" t="s">
        <v>10</v>
      </c>
      <c r="D525" s="6" t="s">
        <v>11</v>
      </c>
      <c r="E525" s="8">
        <v>43983</v>
      </c>
      <c r="F525" s="8">
        <v>43647</v>
      </c>
      <c r="G525" s="8">
        <v>44012</v>
      </c>
      <c r="H525" s="140">
        <f>_xlfn.DAYS(G525,F525)/'Standards &amp; Assumptions'!$C$9</f>
        <v>52.142857142857146</v>
      </c>
      <c r="I525" s="19">
        <f t="shared" ref="I525:I579" si="24">J525*K525</f>
        <v>41246.059313521131</v>
      </c>
      <c r="J525" s="139">
        <v>1929.18</v>
      </c>
      <c r="K525" s="20">
        <v>21.380098960968457</v>
      </c>
      <c r="L525" s="9" t="s">
        <v>3</v>
      </c>
      <c r="M525" s="6" t="s">
        <v>7</v>
      </c>
      <c r="N525" s="9" t="s">
        <v>8</v>
      </c>
      <c r="O525" s="6" t="s">
        <v>12</v>
      </c>
      <c r="P525" s="6" t="s">
        <v>80</v>
      </c>
      <c r="Q525" s="6" t="s">
        <v>34</v>
      </c>
      <c r="R525" s="18" t="s">
        <v>79</v>
      </c>
      <c r="S525" s="18" t="s">
        <v>58</v>
      </c>
      <c r="T525" s="6" t="s">
        <v>13</v>
      </c>
      <c r="U525" s="27">
        <f t="shared" ref="U525:U579" si="25">J525*K525</f>
        <v>41246.059313521131</v>
      </c>
      <c r="V525" s="26" t="str">
        <f t="shared" ref="V525:V579" si="26">_xlfn.CONCAT(P525,S525,Q525,R525,S525,T525)</f>
        <v>Cook County, IL</v>
      </c>
    </row>
    <row r="526" spans="2:22" ht="15" thickBot="1" x14ac:dyDescent="0.35">
      <c r="B526" s="18">
        <v>514</v>
      </c>
      <c r="C526" s="10" t="s">
        <v>10</v>
      </c>
      <c r="D526" s="6" t="s">
        <v>11</v>
      </c>
      <c r="E526" s="8">
        <v>43983</v>
      </c>
      <c r="F526" s="8">
        <v>43647</v>
      </c>
      <c r="G526" s="8">
        <v>44012</v>
      </c>
      <c r="H526" s="140">
        <f>_xlfn.DAYS(G526,F526)/'Standards &amp; Assumptions'!$C$9</f>
        <v>52.142857142857146</v>
      </c>
      <c r="I526" s="19">
        <f t="shared" si="24"/>
        <v>40181.377227309873</v>
      </c>
      <c r="J526" s="139">
        <v>1877.04</v>
      </c>
      <c r="K526" s="20">
        <v>21.406777280883666</v>
      </c>
      <c r="L526" s="9" t="s">
        <v>3</v>
      </c>
      <c r="M526" s="6" t="s">
        <v>7</v>
      </c>
      <c r="N526" s="9" t="s">
        <v>8</v>
      </c>
      <c r="O526" s="6" t="s">
        <v>12</v>
      </c>
      <c r="P526" s="6" t="s">
        <v>80</v>
      </c>
      <c r="Q526" s="6" t="s">
        <v>34</v>
      </c>
      <c r="R526" s="18" t="s">
        <v>79</v>
      </c>
      <c r="S526" s="18" t="s">
        <v>58</v>
      </c>
      <c r="T526" s="6" t="s">
        <v>13</v>
      </c>
      <c r="U526" s="27">
        <f t="shared" si="25"/>
        <v>40181.377227309873</v>
      </c>
      <c r="V526" s="26" t="str">
        <f t="shared" si="26"/>
        <v>Cook County, IL</v>
      </c>
    </row>
    <row r="527" spans="2:22" ht="15" thickBot="1" x14ac:dyDescent="0.35">
      <c r="B527" s="18">
        <v>515</v>
      </c>
      <c r="C527" s="5" t="s">
        <v>9</v>
      </c>
      <c r="D527" s="6" t="s">
        <v>11</v>
      </c>
      <c r="E527" s="7">
        <v>42736</v>
      </c>
      <c r="F527" s="8">
        <v>43647</v>
      </c>
      <c r="G527" s="8">
        <v>44012</v>
      </c>
      <c r="H527" s="140">
        <f>_xlfn.DAYS(G527,F527)/'Standards &amp; Assumptions'!$C$9</f>
        <v>52.142857142857146</v>
      </c>
      <c r="I527" s="19">
        <f t="shared" si="24"/>
        <v>39151.991983995867</v>
      </c>
      <c r="J527" s="139">
        <v>1824.9</v>
      </c>
      <c r="K527" s="20">
        <v>21.454321871881124</v>
      </c>
      <c r="L527" s="9" t="s">
        <v>3</v>
      </c>
      <c r="M527" s="6" t="s">
        <v>7</v>
      </c>
      <c r="N527" s="9" t="s">
        <v>8</v>
      </c>
      <c r="O527" s="6" t="s">
        <v>12</v>
      </c>
      <c r="P527" s="6" t="s">
        <v>80</v>
      </c>
      <c r="Q527" s="6" t="s">
        <v>34</v>
      </c>
      <c r="R527" s="18" t="s">
        <v>79</v>
      </c>
      <c r="S527" s="18" t="s">
        <v>58</v>
      </c>
      <c r="T527" s="6" t="s">
        <v>13</v>
      </c>
      <c r="U527" s="27">
        <f t="shared" si="25"/>
        <v>39151.991983995867</v>
      </c>
      <c r="V527" s="26" t="str">
        <f t="shared" si="26"/>
        <v>Cook County, IL</v>
      </c>
    </row>
    <row r="528" spans="2:22" ht="15" thickBot="1" x14ac:dyDescent="0.35">
      <c r="B528" s="18">
        <v>516</v>
      </c>
      <c r="C528" s="10" t="s">
        <v>10</v>
      </c>
      <c r="D528" s="6" t="s">
        <v>11</v>
      </c>
      <c r="E528" s="8">
        <v>43983</v>
      </c>
      <c r="F528" s="8">
        <v>43647</v>
      </c>
      <c r="G528" s="8">
        <v>44012</v>
      </c>
      <c r="H528" s="140">
        <f>_xlfn.DAYS(G528,F528)/'Standards &amp; Assumptions'!$C$9</f>
        <v>52.142857142857146</v>
      </c>
      <c r="I528" s="19">
        <f t="shared" si="24"/>
        <v>39237.365242592838</v>
      </c>
      <c r="J528" s="139">
        <v>1824.9</v>
      </c>
      <c r="K528" s="20">
        <v>21.501104303026377</v>
      </c>
      <c r="L528" s="9" t="s">
        <v>3</v>
      </c>
      <c r="M528" s="6" t="s">
        <v>7</v>
      </c>
      <c r="N528" s="9" t="s">
        <v>8</v>
      </c>
      <c r="O528" s="6" t="s">
        <v>12</v>
      </c>
      <c r="P528" s="6" t="s">
        <v>80</v>
      </c>
      <c r="Q528" s="6" t="s">
        <v>34</v>
      </c>
      <c r="R528" s="18" t="s">
        <v>79</v>
      </c>
      <c r="S528" s="18" t="s">
        <v>58</v>
      </c>
      <c r="T528" s="6" t="s">
        <v>13</v>
      </c>
      <c r="U528" s="27">
        <f t="shared" si="25"/>
        <v>39237.365242592838</v>
      </c>
      <c r="V528" s="26" t="str">
        <f t="shared" si="26"/>
        <v>Cook County, IL</v>
      </c>
    </row>
    <row r="529" spans="2:22" ht="15" thickBot="1" x14ac:dyDescent="0.35">
      <c r="B529" s="18">
        <v>517</v>
      </c>
      <c r="C529" s="10" t="s">
        <v>10</v>
      </c>
      <c r="D529" s="6" t="s">
        <v>11</v>
      </c>
      <c r="E529" s="8">
        <v>43983</v>
      </c>
      <c r="F529" s="8">
        <v>43647</v>
      </c>
      <c r="G529" s="8">
        <v>44012</v>
      </c>
      <c r="H529" s="140">
        <f>_xlfn.DAYS(G529,F529)/'Standards &amp; Assumptions'!$C$9</f>
        <v>52.142857142857146</v>
      </c>
      <c r="I529" s="19">
        <f t="shared" si="24"/>
        <v>37091.501177363418</v>
      </c>
      <c r="J529" s="139">
        <v>1720.6200000000001</v>
      </c>
      <c r="K529" s="20">
        <v>21.557055699319672</v>
      </c>
      <c r="L529" s="9" t="s">
        <v>3</v>
      </c>
      <c r="M529" s="6" t="s">
        <v>7</v>
      </c>
      <c r="N529" s="9" t="s">
        <v>8</v>
      </c>
      <c r="O529" s="6" t="s">
        <v>12</v>
      </c>
      <c r="P529" s="6" t="s">
        <v>80</v>
      </c>
      <c r="Q529" s="6" t="s">
        <v>34</v>
      </c>
      <c r="R529" s="18" t="s">
        <v>79</v>
      </c>
      <c r="S529" s="18" t="s">
        <v>58</v>
      </c>
      <c r="T529" s="6" t="s">
        <v>13</v>
      </c>
      <c r="U529" s="27">
        <f t="shared" si="25"/>
        <v>37091.501177363418</v>
      </c>
      <c r="V529" s="26" t="str">
        <f t="shared" si="26"/>
        <v>Cook County, IL</v>
      </c>
    </row>
    <row r="530" spans="2:22" ht="15" thickBot="1" x14ac:dyDescent="0.35">
      <c r="B530" s="18">
        <v>518</v>
      </c>
      <c r="C530" s="10" t="s">
        <v>10</v>
      </c>
      <c r="D530" s="6" t="s">
        <v>11</v>
      </c>
      <c r="E530" s="8">
        <v>43983</v>
      </c>
      <c r="F530" s="8">
        <v>43647</v>
      </c>
      <c r="G530" s="8">
        <v>44012</v>
      </c>
      <c r="H530" s="140">
        <f>_xlfn.DAYS(G530,F530)/'Standards &amp; Assumptions'!$C$9</f>
        <v>52.142857142857146</v>
      </c>
      <c r="I530" s="19">
        <f t="shared" si="24"/>
        <v>37092.536208119651</v>
      </c>
      <c r="J530" s="139">
        <v>1720.6200000000001</v>
      </c>
      <c r="K530" s="20">
        <v>21.55765724455118</v>
      </c>
      <c r="L530" s="9" t="s">
        <v>3</v>
      </c>
      <c r="M530" s="6" t="s">
        <v>7</v>
      </c>
      <c r="N530" s="9" t="s">
        <v>8</v>
      </c>
      <c r="O530" s="6" t="s">
        <v>138</v>
      </c>
      <c r="P530" s="6" t="s">
        <v>138</v>
      </c>
      <c r="Q530" s="6" t="s">
        <v>34</v>
      </c>
      <c r="R530" s="18" t="s">
        <v>79</v>
      </c>
      <c r="S530" s="18" t="s">
        <v>58</v>
      </c>
      <c r="T530" s="6" t="s">
        <v>139</v>
      </c>
      <c r="U530" s="27">
        <f t="shared" si="25"/>
        <v>37092.536208119651</v>
      </c>
      <c r="V530" s="26" t="str">
        <f t="shared" si="26"/>
        <v>Dallas County, TX</v>
      </c>
    </row>
    <row r="531" spans="2:22" ht="15" thickBot="1" x14ac:dyDescent="0.35">
      <c r="B531" s="18">
        <v>519</v>
      </c>
      <c r="C531" s="10" t="s">
        <v>10</v>
      </c>
      <c r="D531" s="6" t="s">
        <v>11</v>
      </c>
      <c r="E531" s="8">
        <v>43983</v>
      </c>
      <c r="F531" s="8">
        <v>43647</v>
      </c>
      <c r="G531" s="8">
        <v>44012</v>
      </c>
      <c r="H531" s="140">
        <f>_xlfn.DAYS(G531,F531)/'Standards &amp; Assumptions'!$C$9</f>
        <v>52.142857142857146</v>
      </c>
      <c r="I531" s="19">
        <f t="shared" si="24"/>
        <v>36117.398916561404</v>
      </c>
      <c r="J531" s="139">
        <v>1668.48</v>
      </c>
      <c r="K531" s="20">
        <v>21.646887536297349</v>
      </c>
      <c r="L531" s="9" t="s">
        <v>3</v>
      </c>
      <c r="M531" s="6" t="s">
        <v>7</v>
      </c>
      <c r="N531" s="9" t="s">
        <v>8</v>
      </c>
      <c r="O531" s="6" t="s">
        <v>138</v>
      </c>
      <c r="P531" s="6" t="s">
        <v>138</v>
      </c>
      <c r="Q531" s="6" t="s">
        <v>34</v>
      </c>
      <c r="R531" s="18" t="s">
        <v>79</v>
      </c>
      <c r="S531" s="18" t="s">
        <v>58</v>
      </c>
      <c r="T531" s="6" t="s">
        <v>139</v>
      </c>
      <c r="U531" s="27">
        <f t="shared" si="25"/>
        <v>36117.398916561404</v>
      </c>
      <c r="V531" s="26" t="str">
        <f t="shared" si="26"/>
        <v>Dallas County, TX</v>
      </c>
    </row>
    <row r="532" spans="2:22" ht="15" thickBot="1" x14ac:dyDescent="0.35">
      <c r="B532" s="18">
        <v>520</v>
      </c>
      <c r="C532" s="10" t="s">
        <v>10</v>
      </c>
      <c r="D532" s="6" t="s">
        <v>11</v>
      </c>
      <c r="E532" s="8">
        <v>43983</v>
      </c>
      <c r="F532" s="8">
        <v>43647</v>
      </c>
      <c r="G532" s="8">
        <v>44012</v>
      </c>
      <c r="H532" s="140">
        <f>_xlfn.DAYS(G532,F532)/'Standards &amp; Assumptions'!$C$9</f>
        <v>52.142857142857146</v>
      </c>
      <c r="I532" s="19">
        <f t="shared" si="24"/>
        <v>35180.936230026433</v>
      </c>
      <c r="J532" s="139">
        <v>1616.34</v>
      </c>
      <c r="K532" s="20">
        <v>21.765801891945031</v>
      </c>
      <c r="L532" s="9" t="s">
        <v>3</v>
      </c>
      <c r="M532" s="6" t="s">
        <v>7</v>
      </c>
      <c r="N532" s="9" t="s">
        <v>8</v>
      </c>
      <c r="O532" s="6" t="s">
        <v>138</v>
      </c>
      <c r="P532" s="6" t="s">
        <v>138</v>
      </c>
      <c r="Q532" s="6" t="s">
        <v>34</v>
      </c>
      <c r="R532" s="18" t="s">
        <v>79</v>
      </c>
      <c r="S532" s="18" t="s">
        <v>58</v>
      </c>
      <c r="T532" s="6" t="s">
        <v>139</v>
      </c>
      <c r="U532" s="27">
        <f t="shared" si="25"/>
        <v>35180.936230026433</v>
      </c>
      <c r="V532" s="26" t="str">
        <f t="shared" si="26"/>
        <v>Dallas County, TX</v>
      </c>
    </row>
    <row r="533" spans="2:22" ht="15" thickBot="1" x14ac:dyDescent="0.35">
      <c r="B533" s="18">
        <v>521</v>
      </c>
      <c r="C533" s="5" t="s">
        <v>10</v>
      </c>
      <c r="D533" s="6" t="s">
        <v>11</v>
      </c>
      <c r="E533" s="8">
        <v>44029</v>
      </c>
      <c r="F533" s="8">
        <v>43647</v>
      </c>
      <c r="G533" s="8">
        <v>44012</v>
      </c>
      <c r="H533" s="140">
        <f>_xlfn.DAYS(G533,F533)/'Standards &amp; Assumptions'!$C$9</f>
        <v>52.142857142857146</v>
      </c>
      <c r="I533" s="19">
        <f t="shared" si="24"/>
        <v>45507.924137944276</v>
      </c>
      <c r="J533" s="139">
        <v>2085.6</v>
      </c>
      <c r="K533" s="20">
        <v>21.820063357280532</v>
      </c>
      <c r="L533" s="9" t="s">
        <v>3</v>
      </c>
      <c r="M533" s="9" t="s">
        <v>7</v>
      </c>
      <c r="N533" s="9" t="s">
        <v>8</v>
      </c>
      <c r="O533" s="6" t="s">
        <v>12</v>
      </c>
      <c r="P533" s="6" t="s">
        <v>80</v>
      </c>
      <c r="Q533" s="6" t="s">
        <v>34</v>
      </c>
      <c r="R533" s="18" t="s">
        <v>79</v>
      </c>
      <c r="S533" s="18" t="s">
        <v>58</v>
      </c>
      <c r="T533" s="6" t="s">
        <v>13</v>
      </c>
      <c r="U533" s="27">
        <f t="shared" si="25"/>
        <v>45507.924137944276</v>
      </c>
      <c r="V533" s="26" t="str">
        <f t="shared" si="26"/>
        <v>Cook County, IL</v>
      </c>
    </row>
    <row r="534" spans="2:22" ht="15" thickBot="1" x14ac:dyDescent="0.35">
      <c r="B534" s="18">
        <v>522</v>
      </c>
      <c r="C534" s="5" t="s">
        <v>10</v>
      </c>
      <c r="D534" s="6" t="s">
        <v>11</v>
      </c>
      <c r="E534" s="8">
        <v>44031</v>
      </c>
      <c r="F534" s="8">
        <v>43647</v>
      </c>
      <c r="G534" s="8">
        <v>44012</v>
      </c>
      <c r="H534" s="140">
        <f>_xlfn.DAYS(G534,F534)/'Standards &amp; Assumptions'!$C$9</f>
        <v>52.142857142857146</v>
      </c>
      <c r="I534" s="19">
        <f t="shared" si="24"/>
        <v>45589.166031806548</v>
      </c>
      <c r="J534" s="139">
        <v>2085.6</v>
      </c>
      <c r="K534" s="20">
        <v>21.859017084679014</v>
      </c>
      <c r="L534" s="9" t="s">
        <v>3</v>
      </c>
      <c r="M534" s="9" t="s">
        <v>7</v>
      </c>
      <c r="N534" s="9" t="s">
        <v>8</v>
      </c>
      <c r="O534" s="6" t="s">
        <v>12</v>
      </c>
      <c r="P534" s="6" t="s">
        <v>80</v>
      </c>
      <c r="Q534" s="6" t="s">
        <v>34</v>
      </c>
      <c r="R534" s="18" t="s">
        <v>79</v>
      </c>
      <c r="S534" s="18" t="s">
        <v>58</v>
      </c>
      <c r="T534" s="6" t="s">
        <v>13</v>
      </c>
      <c r="U534" s="27">
        <f t="shared" si="25"/>
        <v>45589.166031806548</v>
      </c>
      <c r="V534" s="26" t="str">
        <f t="shared" si="26"/>
        <v>Cook County, IL</v>
      </c>
    </row>
    <row r="535" spans="2:22" ht="15" thickBot="1" x14ac:dyDescent="0.35">
      <c r="B535" s="18">
        <v>523</v>
      </c>
      <c r="C535" s="5" t="s">
        <v>10</v>
      </c>
      <c r="D535" s="6" t="s">
        <v>11</v>
      </c>
      <c r="E535" s="8">
        <v>44032</v>
      </c>
      <c r="F535" s="8">
        <v>43647</v>
      </c>
      <c r="G535" s="8">
        <v>44012</v>
      </c>
      <c r="H535" s="140">
        <f>_xlfn.DAYS(G535,F535)/'Standards &amp; Assumptions'!$C$9</f>
        <v>52.142857142857146</v>
      </c>
      <c r="I535" s="19">
        <f t="shared" si="24"/>
        <v>45764.144825449323</v>
      </c>
      <c r="J535" s="139">
        <v>2085.6</v>
      </c>
      <c r="K535" s="20">
        <v>21.942915624016745</v>
      </c>
      <c r="L535" s="9" t="s">
        <v>3</v>
      </c>
      <c r="M535" s="9" t="s">
        <v>7</v>
      </c>
      <c r="N535" s="9" t="s">
        <v>8</v>
      </c>
      <c r="O535" s="6" t="s">
        <v>12</v>
      </c>
      <c r="P535" s="6" t="s">
        <v>80</v>
      </c>
      <c r="Q535" s="6" t="s">
        <v>34</v>
      </c>
      <c r="R535" s="18" t="s">
        <v>79</v>
      </c>
      <c r="S535" s="18" t="s">
        <v>58</v>
      </c>
      <c r="T535" s="6" t="s">
        <v>13</v>
      </c>
      <c r="U535" s="27">
        <f t="shared" si="25"/>
        <v>45764.144825449323</v>
      </c>
      <c r="V535" s="26" t="str">
        <f t="shared" si="26"/>
        <v>Cook County, IL</v>
      </c>
    </row>
    <row r="536" spans="2:22" ht="15" thickBot="1" x14ac:dyDescent="0.35">
      <c r="B536" s="18">
        <v>524</v>
      </c>
      <c r="C536" s="5" t="s">
        <v>10</v>
      </c>
      <c r="D536" s="6" t="s">
        <v>11</v>
      </c>
      <c r="E536" s="8">
        <v>44023</v>
      </c>
      <c r="F536" s="8">
        <v>43647</v>
      </c>
      <c r="G536" s="8">
        <v>44012</v>
      </c>
      <c r="H536" s="140">
        <f>_xlfn.DAYS(G536,F536)/'Standards &amp; Assumptions'!$C$9</f>
        <v>52.142857142857146</v>
      </c>
      <c r="I536" s="19">
        <f t="shared" si="24"/>
        <v>43489.914882770718</v>
      </c>
      <c r="J536" s="139">
        <v>1981.32</v>
      </c>
      <c r="K536" s="20">
        <v>21.949970162705025</v>
      </c>
      <c r="L536" s="9" t="s">
        <v>3</v>
      </c>
      <c r="M536" s="9" t="s">
        <v>7</v>
      </c>
      <c r="N536" s="9" t="s">
        <v>8</v>
      </c>
      <c r="O536" s="6" t="s">
        <v>12</v>
      </c>
      <c r="P536" s="6" t="s">
        <v>80</v>
      </c>
      <c r="Q536" s="6" t="s">
        <v>34</v>
      </c>
      <c r="R536" s="18" t="s">
        <v>79</v>
      </c>
      <c r="S536" s="18" t="s">
        <v>58</v>
      </c>
      <c r="T536" s="6" t="s">
        <v>13</v>
      </c>
      <c r="U536" s="27">
        <f t="shared" si="25"/>
        <v>43489.914882770718</v>
      </c>
      <c r="V536" s="26" t="str">
        <f t="shared" si="26"/>
        <v>Cook County, IL</v>
      </c>
    </row>
    <row r="537" spans="2:22" ht="15" thickBot="1" x14ac:dyDescent="0.35">
      <c r="B537" s="18">
        <v>525</v>
      </c>
      <c r="C537" s="5" t="s">
        <v>10</v>
      </c>
      <c r="D537" s="6" t="s">
        <v>11</v>
      </c>
      <c r="E537" s="8">
        <v>44014</v>
      </c>
      <c r="F537" s="8">
        <v>43647</v>
      </c>
      <c r="G537" s="8">
        <v>44012</v>
      </c>
      <c r="H537" s="140">
        <f>_xlfn.DAYS(G537,F537)/'Standards &amp; Assumptions'!$C$9</f>
        <v>52.142857142857146</v>
      </c>
      <c r="I537" s="19">
        <f t="shared" si="24"/>
        <v>41432.316372283611</v>
      </c>
      <c r="J537" s="139">
        <v>1877.04</v>
      </c>
      <c r="K537" s="20">
        <v>22.073219735479057</v>
      </c>
      <c r="L537" s="9" t="s">
        <v>3</v>
      </c>
      <c r="M537" s="9" t="s">
        <v>7</v>
      </c>
      <c r="N537" s="9" t="s">
        <v>8</v>
      </c>
      <c r="O537" s="6" t="s">
        <v>12</v>
      </c>
      <c r="P537" s="6" t="s">
        <v>80</v>
      </c>
      <c r="Q537" s="6" t="s">
        <v>34</v>
      </c>
      <c r="R537" s="18" t="s">
        <v>79</v>
      </c>
      <c r="S537" s="18" t="s">
        <v>58</v>
      </c>
      <c r="T537" s="6" t="s">
        <v>13</v>
      </c>
      <c r="U537" s="27">
        <f t="shared" si="25"/>
        <v>41432.316372283611</v>
      </c>
      <c r="V537" s="26" t="str">
        <f t="shared" si="26"/>
        <v>Cook County, IL</v>
      </c>
    </row>
    <row r="538" spans="2:22" ht="15" thickBot="1" x14ac:dyDescent="0.35">
      <c r="B538" s="18">
        <v>526</v>
      </c>
      <c r="C538" s="5" t="s">
        <v>10</v>
      </c>
      <c r="D538" s="6" t="s">
        <v>11</v>
      </c>
      <c r="E538" s="8">
        <v>44032</v>
      </c>
      <c r="F538" s="8">
        <v>43647</v>
      </c>
      <c r="G538" s="8">
        <v>44012</v>
      </c>
      <c r="H538" s="140">
        <f>_xlfn.DAYS(G538,F538)/'Standards &amp; Assumptions'!$C$9</f>
        <v>52.142857142857146</v>
      </c>
      <c r="I538" s="19">
        <f t="shared" si="24"/>
        <v>41580.65403005531</v>
      </c>
      <c r="J538" s="139">
        <v>1877.04</v>
      </c>
      <c r="K538" s="20">
        <v>22.152247171107334</v>
      </c>
      <c r="L538" s="9" t="s">
        <v>3</v>
      </c>
      <c r="M538" s="9" t="s">
        <v>7</v>
      </c>
      <c r="N538" s="9" t="s">
        <v>8</v>
      </c>
      <c r="O538" s="6" t="s">
        <v>12</v>
      </c>
      <c r="P538" s="6" t="s">
        <v>80</v>
      </c>
      <c r="Q538" s="6" t="s">
        <v>34</v>
      </c>
      <c r="R538" s="18" t="s">
        <v>79</v>
      </c>
      <c r="S538" s="18" t="s">
        <v>58</v>
      </c>
      <c r="T538" s="6" t="s">
        <v>13</v>
      </c>
      <c r="U538" s="27">
        <f t="shared" si="25"/>
        <v>41580.65403005531</v>
      </c>
      <c r="V538" s="26" t="str">
        <f t="shared" si="26"/>
        <v>Cook County, IL</v>
      </c>
    </row>
    <row r="539" spans="2:22" ht="15" thickBot="1" x14ac:dyDescent="0.35">
      <c r="B539" s="18">
        <v>527</v>
      </c>
      <c r="C539" s="5" t="s">
        <v>10</v>
      </c>
      <c r="D539" s="6" t="s">
        <v>11</v>
      </c>
      <c r="E539" s="8">
        <v>44017</v>
      </c>
      <c r="F539" s="8">
        <v>43647</v>
      </c>
      <c r="G539" s="8">
        <v>44012</v>
      </c>
      <c r="H539" s="140">
        <f>_xlfn.DAYS(G539,F539)/'Standards &amp; Assumptions'!$C$9</f>
        <v>52.142857142857146</v>
      </c>
      <c r="I539" s="19">
        <f t="shared" si="24"/>
        <v>40651.336661200236</v>
      </c>
      <c r="J539" s="139">
        <v>1824.9</v>
      </c>
      <c r="K539" s="20">
        <v>22.275925618499773</v>
      </c>
      <c r="L539" s="9" t="s">
        <v>3</v>
      </c>
      <c r="M539" s="9" t="s">
        <v>7</v>
      </c>
      <c r="N539" s="9" t="s">
        <v>8</v>
      </c>
      <c r="O539" s="6" t="s">
        <v>12</v>
      </c>
      <c r="P539" s="6" t="s">
        <v>80</v>
      </c>
      <c r="Q539" s="6" t="s">
        <v>34</v>
      </c>
      <c r="R539" s="18" t="s">
        <v>79</v>
      </c>
      <c r="S539" s="18" t="s">
        <v>58</v>
      </c>
      <c r="T539" s="6" t="s">
        <v>13</v>
      </c>
      <c r="U539" s="27">
        <f t="shared" si="25"/>
        <v>40651.336661200236</v>
      </c>
      <c r="V539" s="26" t="str">
        <f t="shared" si="26"/>
        <v>Cook County, IL</v>
      </c>
    </row>
    <row r="540" spans="2:22" ht="15" thickBot="1" x14ac:dyDescent="0.35">
      <c r="B540" s="18">
        <v>528</v>
      </c>
      <c r="C540" s="5" t="s">
        <v>10</v>
      </c>
      <c r="D540" s="6" t="s">
        <v>11</v>
      </c>
      <c r="E540" s="8">
        <v>44019</v>
      </c>
      <c r="F540" s="8">
        <v>43647</v>
      </c>
      <c r="G540" s="8">
        <v>44012</v>
      </c>
      <c r="H540" s="140">
        <f>_xlfn.DAYS(G540,F540)/'Standards &amp; Assumptions'!$C$9</f>
        <v>52.142857142857146</v>
      </c>
      <c r="I540" s="19">
        <f t="shared" si="24"/>
        <v>40686.202300626399</v>
      </c>
      <c r="J540" s="139">
        <v>1824.9</v>
      </c>
      <c r="K540" s="20">
        <v>22.295031125336401</v>
      </c>
      <c r="L540" s="9" t="s">
        <v>3</v>
      </c>
      <c r="M540" s="9" t="s">
        <v>7</v>
      </c>
      <c r="N540" s="9" t="s">
        <v>8</v>
      </c>
      <c r="O540" s="6" t="s">
        <v>12</v>
      </c>
      <c r="P540" s="6" t="s">
        <v>80</v>
      </c>
      <c r="Q540" s="6" t="s">
        <v>34</v>
      </c>
      <c r="R540" s="18" t="s">
        <v>79</v>
      </c>
      <c r="S540" s="18" t="s">
        <v>58</v>
      </c>
      <c r="T540" s="6" t="s">
        <v>13</v>
      </c>
      <c r="U540" s="27">
        <f t="shared" si="25"/>
        <v>40686.202300626399</v>
      </c>
      <c r="V540" s="26" t="str">
        <f t="shared" si="26"/>
        <v>Cook County, IL</v>
      </c>
    </row>
    <row r="541" spans="2:22" ht="15" thickBot="1" x14ac:dyDescent="0.35">
      <c r="B541" s="18">
        <v>529</v>
      </c>
      <c r="C541" s="5" t="s">
        <v>10</v>
      </c>
      <c r="D541" s="6" t="s">
        <v>11</v>
      </c>
      <c r="E541" s="8">
        <v>44022</v>
      </c>
      <c r="F541" s="8">
        <v>43647</v>
      </c>
      <c r="G541" s="8">
        <v>44012</v>
      </c>
      <c r="H541" s="140">
        <f>_xlfn.DAYS(G541,F541)/'Standards &amp; Assumptions'!$C$9</f>
        <v>52.142857142857146</v>
      </c>
      <c r="I541" s="19">
        <f t="shared" si="24"/>
        <v>40866.359774112418</v>
      </c>
      <c r="J541" s="139">
        <v>1824.9</v>
      </c>
      <c r="K541" s="20">
        <v>22.393752958579878</v>
      </c>
      <c r="L541" s="9" t="s">
        <v>3</v>
      </c>
      <c r="M541" s="9" t="s">
        <v>7</v>
      </c>
      <c r="N541" s="9" t="s">
        <v>8</v>
      </c>
      <c r="O541" s="6" t="s">
        <v>12</v>
      </c>
      <c r="P541" s="6" t="s">
        <v>80</v>
      </c>
      <c r="Q541" s="6" t="s">
        <v>34</v>
      </c>
      <c r="R541" s="18" t="s">
        <v>79</v>
      </c>
      <c r="S541" s="18" t="s">
        <v>58</v>
      </c>
      <c r="T541" s="6" t="s">
        <v>13</v>
      </c>
      <c r="U541" s="27">
        <f t="shared" si="25"/>
        <v>40866.359774112418</v>
      </c>
      <c r="V541" s="26" t="str">
        <f t="shared" si="26"/>
        <v>Cook County, IL</v>
      </c>
    </row>
    <row r="542" spans="2:22" ht="15" thickBot="1" x14ac:dyDescent="0.35">
      <c r="B542" s="18">
        <v>530</v>
      </c>
      <c r="C542" s="5" t="s">
        <v>10</v>
      </c>
      <c r="D542" s="6" t="s">
        <v>11</v>
      </c>
      <c r="E542" s="8">
        <v>44016</v>
      </c>
      <c r="F542" s="8">
        <v>43647</v>
      </c>
      <c r="G542" s="8">
        <v>44012</v>
      </c>
      <c r="H542" s="140">
        <f>_xlfn.DAYS(G542,F542)/'Standards &amp; Assumptions'!$C$9</f>
        <v>52.142857142857146</v>
      </c>
      <c r="I542" s="19">
        <f t="shared" si="24"/>
        <v>39754.609337050897</v>
      </c>
      <c r="J542" s="139">
        <v>1772.76</v>
      </c>
      <c r="K542" s="20">
        <v>22.42526305706971</v>
      </c>
      <c r="L542" s="9" t="s">
        <v>3</v>
      </c>
      <c r="M542" s="9" t="s">
        <v>7</v>
      </c>
      <c r="N542" s="9" t="s">
        <v>8</v>
      </c>
      <c r="O542" s="6" t="s">
        <v>12</v>
      </c>
      <c r="P542" s="6" t="s">
        <v>80</v>
      </c>
      <c r="Q542" s="6" t="s">
        <v>34</v>
      </c>
      <c r="R542" s="18" t="s">
        <v>79</v>
      </c>
      <c r="S542" s="18" t="s">
        <v>58</v>
      </c>
      <c r="T542" s="6" t="s">
        <v>13</v>
      </c>
      <c r="U542" s="27">
        <f t="shared" si="25"/>
        <v>39754.609337050897</v>
      </c>
      <c r="V542" s="26" t="str">
        <f t="shared" si="26"/>
        <v>Cook County, IL</v>
      </c>
    </row>
    <row r="543" spans="2:22" ht="15" thickBot="1" x14ac:dyDescent="0.35">
      <c r="B543" s="18">
        <v>531</v>
      </c>
      <c r="C543" s="5" t="s">
        <v>10</v>
      </c>
      <c r="D543" s="6" t="s">
        <v>11</v>
      </c>
      <c r="E543" s="8">
        <v>44021</v>
      </c>
      <c r="F543" s="8">
        <v>43647</v>
      </c>
      <c r="G543" s="8">
        <v>44012</v>
      </c>
      <c r="H543" s="140">
        <f>_xlfn.DAYS(G543,F543)/'Standards &amp; Assumptions'!$C$9</f>
        <v>52.142857142857146</v>
      </c>
      <c r="I543" s="19">
        <f t="shared" si="24"/>
        <v>39884.030645654362</v>
      </c>
      <c r="J543" s="139">
        <v>1772.76</v>
      </c>
      <c r="K543" s="20">
        <v>22.498268601307771</v>
      </c>
      <c r="L543" s="9" t="s">
        <v>3</v>
      </c>
      <c r="M543" s="9" t="s">
        <v>7</v>
      </c>
      <c r="N543" s="9" t="s">
        <v>8</v>
      </c>
      <c r="O543" s="6" t="s">
        <v>12</v>
      </c>
      <c r="P543" s="6" t="s">
        <v>80</v>
      </c>
      <c r="Q543" s="6" t="s">
        <v>34</v>
      </c>
      <c r="R543" s="18" t="s">
        <v>79</v>
      </c>
      <c r="S543" s="18" t="s">
        <v>58</v>
      </c>
      <c r="T543" s="6" t="s">
        <v>13</v>
      </c>
      <c r="U543" s="27">
        <f t="shared" si="25"/>
        <v>39884.030645654362</v>
      </c>
      <c r="V543" s="26" t="str">
        <f t="shared" si="26"/>
        <v>Cook County, IL</v>
      </c>
    </row>
    <row r="544" spans="2:22" ht="15" thickBot="1" x14ac:dyDescent="0.35">
      <c r="B544" s="18">
        <v>532</v>
      </c>
      <c r="C544" s="5" t="s">
        <v>10</v>
      </c>
      <c r="D544" s="6" t="s">
        <v>11</v>
      </c>
      <c r="E544" s="8">
        <v>44030</v>
      </c>
      <c r="F544" s="8">
        <v>43647</v>
      </c>
      <c r="G544" s="8">
        <v>44012</v>
      </c>
      <c r="H544" s="140">
        <f>_xlfn.DAYS(G544,F544)/'Standards &amp; Assumptions'!$C$9</f>
        <v>52.142857142857146</v>
      </c>
      <c r="I544" s="19">
        <f t="shared" si="24"/>
        <v>38775.18157948905</v>
      </c>
      <c r="J544" s="139">
        <v>1720.6200000000001</v>
      </c>
      <c r="K544" s="20">
        <v>22.535586927670867</v>
      </c>
      <c r="L544" s="9" t="s">
        <v>3</v>
      </c>
      <c r="M544" s="9" t="s">
        <v>7</v>
      </c>
      <c r="N544" s="9" t="s">
        <v>8</v>
      </c>
      <c r="O544" s="6" t="s">
        <v>12</v>
      </c>
      <c r="P544" s="6" t="s">
        <v>80</v>
      </c>
      <c r="Q544" s="6" t="s">
        <v>34</v>
      </c>
      <c r="R544" s="18" t="s">
        <v>79</v>
      </c>
      <c r="S544" s="18" t="s">
        <v>58</v>
      </c>
      <c r="T544" s="6" t="s">
        <v>13</v>
      </c>
      <c r="U544" s="27">
        <f t="shared" si="25"/>
        <v>38775.18157948905</v>
      </c>
      <c r="V544" s="26" t="str">
        <f t="shared" si="26"/>
        <v>Cook County, IL</v>
      </c>
    </row>
    <row r="545" spans="2:22" ht="15" thickBot="1" x14ac:dyDescent="0.35">
      <c r="B545" s="18">
        <v>533</v>
      </c>
      <c r="C545" s="5" t="s">
        <v>10</v>
      </c>
      <c r="D545" s="6" t="s">
        <v>11</v>
      </c>
      <c r="E545" s="8">
        <v>44020</v>
      </c>
      <c r="F545" s="8">
        <v>43647</v>
      </c>
      <c r="G545" s="8">
        <v>44012</v>
      </c>
      <c r="H545" s="140">
        <f>_xlfn.DAYS(G545,F545)/'Standards &amp; Assumptions'!$C$9</f>
        <v>52.142857142857146</v>
      </c>
      <c r="I545" s="19">
        <f t="shared" si="24"/>
        <v>37829.268804612046</v>
      </c>
      <c r="J545" s="139">
        <v>1668.48</v>
      </c>
      <c r="K545" s="20">
        <v>22.672893174992836</v>
      </c>
      <c r="L545" s="9" t="s">
        <v>3</v>
      </c>
      <c r="M545" s="9" t="s">
        <v>7</v>
      </c>
      <c r="N545" s="9" t="s">
        <v>8</v>
      </c>
      <c r="O545" s="6" t="s">
        <v>12</v>
      </c>
      <c r="P545" s="6" t="s">
        <v>80</v>
      </c>
      <c r="Q545" s="6" t="s">
        <v>34</v>
      </c>
      <c r="R545" s="18" t="s">
        <v>79</v>
      </c>
      <c r="S545" s="18" t="s">
        <v>58</v>
      </c>
      <c r="T545" s="6" t="s">
        <v>13</v>
      </c>
      <c r="U545" s="27">
        <f t="shared" si="25"/>
        <v>37829.268804612046</v>
      </c>
      <c r="V545" s="26" t="str">
        <f t="shared" si="26"/>
        <v>Cook County, IL</v>
      </c>
    </row>
    <row r="546" spans="2:22" ht="15" thickBot="1" x14ac:dyDescent="0.35">
      <c r="B546" s="18">
        <v>534</v>
      </c>
      <c r="C546" s="5" t="s">
        <v>10</v>
      </c>
      <c r="D546" s="6" t="s">
        <v>11</v>
      </c>
      <c r="E546" s="8">
        <v>44033</v>
      </c>
      <c r="F546" s="8">
        <v>43647</v>
      </c>
      <c r="G546" s="8">
        <v>44012</v>
      </c>
      <c r="H546" s="140">
        <f>_xlfn.DAYS(G546,F546)/'Standards &amp; Assumptions'!$C$9</f>
        <v>52.142857142857146</v>
      </c>
      <c r="I546" s="19">
        <f t="shared" si="24"/>
        <v>37991.062353045687</v>
      </c>
      <c r="J546" s="139">
        <v>1668.48</v>
      </c>
      <c r="K546" s="20">
        <v>22.769863800012999</v>
      </c>
      <c r="L546" s="9" t="s">
        <v>3</v>
      </c>
      <c r="M546" s="9" t="s">
        <v>7</v>
      </c>
      <c r="N546" s="9" t="s">
        <v>8</v>
      </c>
      <c r="O546" s="6" t="s">
        <v>12</v>
      </c>
      <c r="P546" s="6" t="s">
        <v>80</v>
      </c>
      <c r="Q546" s="6" t="s">
        <v>34</v>
      </c>
      <c r="R546" s="18" t="s">
        <v>79</v>
      </c>
      <c r="S546" s="18" t="s">
        <v>58</v>
      </c>
      <c r="T546" s="6" t="s">
        <v>13</v>
      </c>
      <c r="U546" s="27">
        <f t="shared" si="25"/>
        <v>37991.062353045687</v>
      </c>
      <c r="V546" s="26" t="str">
        <f t="shared" si="26"/>
        <v>Cook County, IL</v>
      </c>
    </row>
    <row r="547" spans="2:22" ht="15" thickBot="1" x14ac:dyDescent="0.35">
      <c r="B547" s="18">
        <v>535</v>
      </c>
      <c r="C547" s="5" t="s">
        <v>9</v>
      </c>
      <c r="D547" s="6" t="s">
        <v>11</v>
      </c>
      <c r="E547" s="7">
        <v>43831</v>
      </c>
      <c r="F547" s="8">
        <v>43647</v>
      </c>
      <c r="G547" s="8">
        <v>44012</v>
      </c>
      <c r="H547" s="140">
        <f>_xlfn.DAYS(G547,F547)/'Standards &amp; Assumptions'!$C$9</f>
        <v>52.142857142857146</v>
      </c>
      <c r="I547" s="19">
        <f t="shared" si="24"/>
        <v>47984.947140124736</v>
      </c>
      <c r="J547" s="139">
        <v>2085.6</v>
      </c>
      <c r="K547" s="20">
        <v>23.007742203742204</v>
      </c>
      <c r="L547" s="9" t="s">
        <v>3</v>
      </c>
      <c r="M547" s="6" t="s">
        <v>7</v>
      </c>
      <c r="N547" s="9" t="s">
        <v>8</v>
      </c>
      <c r="O547" s="6" t="s">
        <v>12</v>
      </c>
      <c r="P547" s="6" t="s">
        <v>80</v>
      </c>
      <c r="Q547" s="6" t="s">
        <v>34</v>
      </c>
      <c r="R547" s="18" t="s">
        <v>79</v>
      </c>
      <c r="S547" s="18" t="s">
        <v>58</v>
      </c>
      <c r="T547" s="6" t="s">
        <v>13</v>
      </c>
      <c r="U547" s="27">
        <f t="shared" si="25"/>
        <v>47984.947140124736</v>
      </c>
      <c r="V547" s="26" t="str">
        <f t="shared" si="26"/>
        <v>Cook County, IL</v>
      </c>
    </row>
    <row r="548" spans="2:22" ht="15" thickBot="1" x14ac:dyDescent="0.35">
      <c r="B548" s="18">
        <v>536</v>
      </c>
      <c r="C548" s="5" t="s">
        <v>9</v>
      </c>
      <c r="D548" s="6" t="s">
        <v>11</v>
      </c>
      <c r="E548" s="7">
        <v>41640</v>
      </c>
      <c r="F548" s="8">
        <v>43647</v>
      </c>
      <c r="G548" s="8">
        <v>44012</v>
      </c>
      <c r="H548" s="140">
        <f>_xlfn.DAYS(G548,F548)/'Standards &amp; Assumptions'!$C$9</f>
        <v>52.142857142857146</v>
      </c>
      <c r="I548" s="19">
        <f t="shared" si="24"/>
        <v>48060.258989097456</v>
      </c>
      <c r="J548" s="139">
        <v>2085.6</v>
      </c>
      <c r="K548" s="20">
        <v>23.043852603134571</v>
      </c>
      <c r="L548" s="9" t="s">
        <v>3</v>
      </c>
      <c r="M548" s="6" t="s">
        <v>7</v>
      </c>
      <c r="N548" s="9" t="s">
        <v>8</v>
      </c>
      <c r="O548" s="6" t="s">
        <v>12</v>
      </c>
      <c r="P548" s="6" t="s">
        <v>80</v>
      </c>
      <c r="Q548" s="6" t="s">
        <v>34</v>
      </c>
      <c r="R548" s="18" t="s">
        <v>79</v>
      </c>
      <c r="S548" s="18" t="s">
        <v>58</v>
      </c>
      <c r="T548" s="6" t="s">
        <v>13</v>
      </c>
      <c r="U548" s="27">
        <f t="shared" si="25"/>
        <v>48060.258989097456</v>
      </c>
      <c r="V548" s="26" t="str">
        <f t="shared" si="26"/>
        <v>Cook County, IL</v>
      </c>
    </row>
    <row r="549" spans="2:22" ht="15" thickBot="1" x14ac:dyDescent="0.35">
      <c r="B549" s="18">
        <v>537</v>
      </c>
      <c r="C549" s="5" t="s">
        <v>10</v>
      </c>
      <c r="D549" s="6" t="s">
        <v>11</v>
      </c>
      <c r="E549" s="8">
        <v>44028</v>
      </c>
      <c r="F549" s="8">
        <v>43647</v>
      </c>
      <c r="G549" s="8">
        <v>44012</v>
      </c>
      <c r="H549" s="140">
        <f>_xlfn.DAYS(G549,F549)/'Standards &amp; Assumptions'!$C$9</f>
        <v>52.142857142857146</v>
      </c>
      <c r="I549" s="19">
        <f t="shared" si="24"/>
        <v>48067.357244282335</v>
      </c>
      <c r="J549" s="139">
        <v>2085.6</v>
      </c>
      <c r="K549" s="20">
        <v>23.047256062659347</v>
      </c>
      <c r="L549" s="9" t="s">
        <v>3</v>
      </c>
      <c r="M549" s="9" t="s">
        <v>7</v>
      </c>
      <c r="N549" s="9" t="s">
        <v>8</v>
      </c>
      <c r="O549" s="6" t="s">
        <v>12</v>
      </c>
      <c r="P549" s="6" t="s">
        <v>80</v>
      </c>
      <c r="Q549" s="6" t="s">
        <v>34</v>
      </c>
      <c r="R549" s="18" t="s">
        <v>79</v>
      </c>
      <c r="S549" s="18" t="s">
        <v>58</v>
      </c>
      <c r="T549" s="6" t="s">
        <v>13</v>
      </c>
      <c r="U549" s="27">
        <f t="shared" si="25"/>
        <v>48067.357244282335</v>
      </c>
      <c r="V549" s="26" t="str">
        <f t="shared" si="26"/>
        <v>Cook County, IL</v>
      </c>
    </row>
    <row r="550" spans="2:22" ht="15" thickBot="1" x14ac:dyDescent="0.35">
      <c r="B550" s="18">
        <v>538</v>
      </c>
      <c r="C550" s="5" t="s">
        <v>10</v>
      </c>
      <c r="D550" s="6" t="s">
        <v>11</v>
      </c>
      <c r="E550" s="8">
        <v>44034</v>
      </c>
      <c r="F550" s="8">
        <v>43647</v>
      </c>
      <c r="G550" s="8">
        <v>44012</v>
      </c>
      <c r="H550" s="140">
        <f>_xlfn.DAYS(G550,F550)/'Standards &amp; Assumptions'!$C$9</f>
        <v>52.142857142857146</v>
      </c>
      <c r="I550" s="19">
        <f t="shared" si="24"/>
        <v>48152.779339252746</v>
      </c>
      <c r="J550" s="139">
        <v>2085.6</v>
      </c>
      <c r="K550" s="20">
        <v>23.088214105894107</v>
      </c>
      <c r="L550" s="9" t="s">
        <v>3</v>
      </c>
      <c r="M550" s="9" t="s">
        <v>7</v>
      </c>
      <c r="N550" s="9" t="s">
        <v>8</v>
      </c>
      <c r="O550" s="6" t="s">
        <v>12</v>
      </c>
      <c r="P550" s="6" t="s">
        <v>80</v>
      </c>
      <c r="Q550" s="6" t="s">
        <v>34</v>
      </c>
      <c r="R550" s="18" t="s">
        <v>79</v>
      </c>
      <c r="S550" s="18" t="s">
        <v>58</v>
      </c>
      <c r="T550" s="6" t="s">
        <v>13</v>
      </c>
      <c r="U550" s="27">
        <f t="shared" si="25"/>
        <v>48152.779339252746</v>
      </c>
      <c r="V550" s="26" t="str">
        <f t="shared" si="26"/>
        <v>Cook County, IL</v>
      </c>
    </row>
    <row r="551" spans="2:22" ht="15" thickBot="1" x14ac:dyDescent="0.35">
      <c r="B551" s="18">
        <v>539</v>
      </c>
      <c r="C551" s="5" t="s">
        <v>10</v>
      </c>
      <c r="D551" s="6" t="s">
        <v>11</v>
      </c>
      <c r="E551" s="8">
        <v>44018</v>
      </c>
      <c r="F551" s="8">
        <v>43647</v>
      </c>
      <c r="G551" s="8">
        <v>44012</v>
      </c>
      <c r="H551" s="140">
        <f>_xlfn.DAYS(G551,F551)/'Standards &amp; Assumptions'!$C$9</f>
        <v>52.142857142857146</v>
      </c>
      <c r="I551" s="19">
        <f t="shared" si="24"/>
        <v>48237.616281555005</v>
      </c>
      <c r="J551" s="139">
        <v>2085.6</v>
      </c>
      <c r="K551" s="20">
        <v>23.12889158110616</v>
      </c>
      <c r="L551" s="9" t="s">
        <v>3</v>
      </c>
      <c r="M551" s="9" t="s">
        <v>7</v>
      </c>
      <c r="N551" s="9" t="s">
        <v>8</v>
      </c>
      <c r="O551" s="6" t="s">
        <v>12</v>
      </c>
      <c r="P551" s="6" t="s">
        <v>80</v>
      </c>
      <c r="Q551" s="6" t="s">
        <v>34</v>
      </c>
      <c r="R551" s="18" t="s">
        <v>79</v>
      </c>
      <c r="S551" s="18" t="s">
        <v>58</v>
      </c>
      <c r="T551" s="6" t="s">
        <v>13</v>
      </c>
      <c r="U551" s="27">
        <f t="shared" si="25"/>
        <v>48237.616281555005</v>
      </c>
      <c r="V551" s="26" t="str">
        <f t="shared" si="26"/>
        <v>Cook County, IL</v>
      </c>
    </row>
    <row r="552" spans="2:22" ht="15" thickBot="1" x14ac:dyDescent="0.35">
      <c r="B552" s="18">
        <v>540</v>
      </c>
      <c r="C552" s="5" t="s">
        <v>10</v>
      </c>
      <c r="D552" s="6" t="s">
        <v>11</v>
      </c>
      <c r="E552" s="8">
        <v>44024</v>
      </c>
      <c r="F552" s="8">
        <v>43647</v>
      </c>
      <c r="G552" s="8">
        <v>44012</v>
      </c>
      <c r="H552" s="140">
        <f>_xlfn.DAYS(G552,F552)/'Standards &amp; Assumptions'!$C$9</f>
        <v>52.142857142857146</v>
      </c>
      <c r="I552" s="19">
        <f t="shared" si="24"/>
        <v>48645.179655034619</v>
      </c>
      <c r="J552" s="139">
        <v>2085.6</v>
      </c>
      <c r="K552" s="20">
        <v>23.324309385804863</v>
      </c>
      <c r="L552" s="9" t="s">
        <v>3</v>
      </c>
      <c r="M552" s="9" t="s">
        <v>7</v>
      </c>
      <c r="N552" s="9" t="s">
        <v>8</v>
      </c>
      <c r="O552" s="6" t="s">
        <v>12</v>
      </c>
      <c r="P552" s="6" t="s">
        <v>80</v>
      </c>
      <c r="Q552" s="6" t="s">
        <v>34</v>
      </c>
      <c r="R552" s="18" t="s">
        <v>79</v>
      </c>
      <c r="S552" s="18" t="s">
        <v>58</v>
      </c>
      <c r="T552" s="6" t="s">
        <v>13</v>
      </c>
      <c r="U552" s="27">
        <f t="shared" si="25"/>
        <v>48645.179655034619</v>
      </c>
      <c r="V552" s="26" t="str">
        <f t="shared" si="26"/>
        <v>Cook County, IL</v>
      </c>
    </row>
    <row r="553" spans="2:22" ht="15" thickBot="1" x14ac:dyDescent="0.35">
      <c r="B553" s="18">
        <v>541</v>
      </c>
      <c r="C553" s="5" t="s">
        <v>10</v>
      </c>
      <c r="D553" s="6" t="s">
        <v>11</v>
      </c>
      <c r="E553" s="8">
        <v>44025</v>
      </c>
      <c r="F553" s="8">
        <v>43647</v>
      </c>
      <c r="G553" s="8">
        <v>44012</v>
      </c>
      <c r="H553" s="140">
        <f>_xlfn.DAYS(G553,F553)/'Standards &amp; Assumptions'!$C$9</f>
        <v>52.142857142857146</v>
      </c>
      <c r="I553" s="19">
        <f t="shared" si="24"/>
        <v>48805.231457315218</v>
      </c>
      <c r="J553" s="139">
        <v>2085.6</v>
      </c>
      <c r="K553" s="20">
        <v>23.401050756288463</v>
      </c>
      <c r="L553" s="9" t="s">
        <v>3</v>
      </c>
      <c r="M553" s="9" t="s">
        <v>7</v>
      </c>
      <c r="N553" s="9" t="s">
        <v>8</v>
      </c>
      <c r="O553" s="6" t="s">
        <v>12</v>
      </c>
      <c r="P553" s="6" t="s">
        <v>80</v>
      </c>
      <c r="Q553" s="6" t="s">
        <v>34</v>
      </c>
      <c r="R553" s="18" t="s">
        <v>79</v>
      </c>
      <c r="S553" s="18" t="s">
        <v>58</v>
      </c>
      <c r="T553" s="6" t="s">
        <v>13</v>
      </c>
      <c r="U553" s="27">
        <f t="shared" si="25"/>
        <v>48805.231457315218</v>
      </c>
      <c r="V553" s="26" t="str">
        <f t="shared" si="26"/>
        <v>Cook County, IL</v>
      </c>
    </row>
    <row r="554" spans="2:22" ht="15" thickBot="1" x14ac:dyDescent="0.35">
      <c r="B554" s="18">
        <v>542</v>
      </c>
      <c r="C554" s="5" t="s">
        <v>10</v>
      </c>
      <c r="D554" s="6" t="s">
        <v>11</v>
      </c>
      <c r="E554" s="8">
        <v>44026</v>
      </c>
      <c r="F554" s="8">
        <v>43647</v>
      </c>
      <c r="G554" s="8">
        <v>44012</v>
      </c>
      <c r="H554" s="140">
        <f>_xlfn.DAYS(G554,F554)/'Standards &amp; Assumptions'!$C$9</f>
        <v>52.142857142857146</v>
      </c>
      <c r="I554" s="19">
        <f t="shared" si="24"/>
        <v>49046.481042526131</v>
      </c>
      <c r="J554" s="139">
        <v>2085.6</v>
      </c>
      <c r="K554" s="20">
        <v>23.516724703934663</v>
      </c>
      <c r="L554" s="9" t="s">
        <v>3</v>
      </c>
      <c r="M554" s="9" t="s">
        <v>7</v>
      </c>
      <c r="N554" s="9" t="s">
        <v>8</v>
      </c>
      <c r="O554" s="6" t="s">
        <v>12</v>
      </c>
      <c r="P554" s="6" t="s">
        <v>80</v>
      </c>
      <c r="Q554" s="6" t="s">
        <v>34</v>
      </c>
      <c r="R554" s="18" t="s">
        <v>79</v>
      </c>
      <c r="S554" s="18" t="s">
        <v>58</v>
      </c>
      <c r="T554" s="6" t="s">
        <v>13</v>
      </c>
      <c r="U554" s="27">
        <f t="shared" si="25"/>
        <v>49046.481042526131</v>
      </c>
      <c r="V554" s="26" t="str">
        <f t="shared" si="26"/>
        <v>Cook County, IL</v>
      </c>
    </row>
    <row r="555" spans="2:22" ht="15" thickBot="1" x14ac:dyDescent="0.35">
      <c r="B555" s="18">
        <v>543</v>
      </c>
      <c r="C555" s="5" t="s">
        <v>10</v>
      </c>
      <c r="D555" s="6" t="s">
        <v>11</v>
      </c>
      <c r="E555" s="8">
        <v>44027</v>
      </c>
      <c r="F555" s="8">
        <v>43647</v>
      </c>
      <c r="G555" s="8">
        <v>44012</v>
      </c>
      <c r="H555" s="140">
        <f>_xlfn.DAYS(G555,F555)/'Standards &amp; Assumptions'!$C$9</f>
        <v>52.142857142857146</v>
      </c>
      <c r="I555" s="19">
        <f t="shared" si="24"/>
        <v>36896.231419764852</v>
      </c>
      <c r="J555" s="139">
        <v>1564.2</v>
      </c>
      <c r="K555" s="20">
        <v>23.587924446851332</v>
      </c>
      <c r="L555" s="9" t="s">
        <v>3</v>
      </c>
      <c r="M555" s="9" t="s">
        <v>7</v>
      </c>
      <c r="N555" s="9" t="s">
        <v>8</v>
      </c>
      <c r="O555" s="6" t="s">
        <v>12</v>
      </c>
      <c r="P555" s="6" t="s">
        <v>80</v>
      </c>
      <c r="Q555" s="6" t="s">
        <v>34</v>
      </c>
      <c r="R555" s="18" t="s">
        <v>79</v>
      </c>
      <c r="S555" s="18" t="s">
        <v>58</v>
      </c>
      <c r="T555" s="6" t="s">
        <v>13</v>
      </c>
      <c r="U555" s="27">
        <f t="shared" si="25"/>
        <v>36896.231419764852</v>
      </c>
      <c r="V555" s="26" t="str">
        <f t="shared" si="26"/>
        <v>Cook County, IL</v>
      </c>
    </row>
    <row r="556" spans="2:22" ht="15" thickBot="1" x14ac:dyDescent="0.35">
      <c r="B556" s="18">
        <v>544</v>
      </c>
      <c r="C556" s="5" t="s">
        <v>10</v>
      </c>
      <c r="D556" s="6" t="s">
        <v>11</v>
      </c>
      <c r="E556" s="7">
        <v>42005</v>
      </c>
      <c r="F556" s="8">
        <v>43647</v>
      </c>
      <c r="G556" s="8">
        <v>44012</v>
      </c>
      <c r="H556" s="140">
        <f>_xlfn.DAYS(G556,F556)/'Standards &amp; Assumptions'!$C$9</f>
        <v>52.142857142857146</v>
      </c>
      <c r="I556" s="19">
        <f t="shared" si="24"/>
        <v>49345.295585985106</v>
      </c>
      <c r="J556" s="139">
        <v>2085.6</v>
      </c>
      <c r="K556" s="20">
        <v>23.659999801488834</v>
      </c>
      <c r="L556" s="9" t="s">
        <v>3</v>
      </c>
      <c r="M556" s="6" t="s">
        <v>7</v>
      </c>
      <c r="N556" s="9" t="s">
        <v>8</v>
      </c>
      <c r="O556" s="6" t="s">
        <v>12</v>
      </c>
      <c r="P556" s="6" t="s">
        <v>80</v>
      </c>
      <c r="Q556" s="6" t="s">
        <v>34</v>
      </c>
      <c r="R556" s="18" t="s">
        <v>79</v>
      </c>
      <c r="S556" s="18" t="s">
        <v>58</v>
      </c>
      <c r="T556" s="6" t="s">
        <v>13</v>
      </c>
      <c r="U556" s="27">
        <f t="shared" si="25"/>
        <v>49345.295585985106</v>
      </c>
      <c r="V556" s="26" t="str">
        <f t="shared" si="26"/>
        <v>Cook County, IL</v>
      </c>
    </row>
    <row r="557" spans="2:22" ht="15" thickBot="1" x14ac:dyDescent="0.35">
      <c r="B557" s="18">
        <v>545</v>
      </c>
      <c r="C557" s="5" t="s">
        <v>10</v>
      </c>
      <c r="D557" s="6" t="s">
        <v>11</v>
      </c>
      <c r="E557" s="7">
        <v>43101</v>
      </c>
      <c r="F557" s="8">
        <v>43647</v>
      </c>
      <c r="G557" s="8">
        <v>44012</v>
      </c>
      <c r="H557" s="140">
        <f>_xlfn.DAYS(G557,F557)/'Standards &amp; Assumptions'!$C$9</f>
        <v>52.142857142857146</v>
      </c>
      <c r="I557" s="19">
        <f t="shared" si="24"/>
        <v>49428.969399838054</v>
      </c>
      <c r="J557" s="139">
        <v>2085.6</v>
      </c>
      <c r="K557" s="20">
        <v>23.700119581817251</v>
      </c>
      <c r="L557" s="9" t="s">
        <v>3</v>
      </c>
      <c r="M557" s="6" t="s">
        <v>7</v>
      </c>
      <c r="N557" s="9" t="s">
        <v>8</v>
      </c>
      <c r="O557" s="6" t="s">
        <v>12</v>
      </c>
      <c r="P557" s="6" t="s">
        <v>80</v>
      </c>
      <c r="Q557" s="6" t="s">
        <v>34</v>
      </c>
      <c r="R557" s="18" t="s">
        <v>79</v>
      </c>
      <c r="S557" s="18" t="s">
        <v>58</v>
      </c>
      <c r="T557" s="6" t="s">
        <v>13</v>
      </c>
      <c r="U557" s="27">
        <f t="shared" si="25"/>
        <v>49428.969399838054</v>
      </c>
      <c r="V557" s="26" t="str">
        <f t="shared" si="26"/>
        <v>Cook County, IL</v>
      </c>
    </row>
    <row r="558" spans="2:22" ht="15" thickBot="1" x14ac:dyDescent="0.35">
      <c r="B558" s="18">
        <v>546</v>
      </c>
      <c r="C558" s="5" t="s">
        <v>10</v>
      </c>
      <c r="D558" s="6" t="s">
        <v>11</v>
      </c>
      <c r="E558" s="7">
        <v>42005</v>
      </c>
      <c r="F558" s="8">
        <v>43647</v>
      </c>
      <c r="G558" s="8">
        <v>44012</v>
      </c>
      <c r="H558" s="140">
        <f>_xlfn.DAYS(G558,F558)/'Standards &amp; Assumptions'!$C$9</f>
        <v>52.142857142857146</v>
      </c>
      <c r="I558" s="19">
        <f t="shared" si="24"/>
        <v>49448.974936276107</v>
      </c>
      <c r="J558" s="139">
        <v>2085.6</v>
      </c>
      <c r="K558" s="20">
        <v>23.709711802970901</v>
      </c>
      <c r="L558" s="9" t="s">
        <v>3</v>
      </c>
      <c r="M558" s="6" t="s">
        <v>7</v>
      </c>
      <c r="N558" s="9" t="s">
        <v>8</v>
      </c>
      <c r="O558" s="6" t="s">
        <v>12</v>
      </c>
      <c r="P558" s="6" t="s">
        <v>80</v>
      </c>
      <c r="Q558" s="6" t="s">
        <v>34</v>
      </c>
      <c r="R558" s="18" t="s">
        <v>79</v>
      </c>
      <c r="S558" s="18" t="s">
        <v>58</v>
      </c>
      <c r="T558" s="6" t="s">
        <v>13</v>
      </c>
      <c r="U558" s="27">
        <f t="shared" si="25"/>
        <v>49448.974936276107</v>
      </c>
      <c r="V558" s="26" t="str">
        <f t="shared" si="26"/>
        <v>Cook County, IL</v>
      </c>
    </row>
    <row r="559" spans="2:22" ht="15" thickBot="1" x14ac:dyDescent="0.35">
      <c r="B559" s="18">
        <v>547</v>
      </c>
      <c r="C559" s="5" t="s">
        <v>10</v>
      </c>
      <c r="D559" s="6" t="s">
        <v>11</v>
      </c>
      <c r="E559" s="7">
        <v>43101</v>
      </c>
      <c r="F559" s="8">
        <v>43647</v>
      </c>
      <c r="G559" s="8">
        <v>44012</v>
      </c>
      <c r="H559" s="140">
        <f>_xlfn.DAYS(G559,F559)/'Standards &amp; Assumptions'!$C$9</f>
        <v>52.142857142857146</v>
      </c>
      <c r="I559" s="19">
        <f t="shared" si="24"/>
        <v>49565.979039013182</v>
      </c>
      <c r="J559" s="139">
        <v>2085.6</v>
      </c>
      <c r="K559" s="20">
        <v>23.765812734471222</v>
      </c>
      <c r="L559" s="9" t="s">
        <v>3</v>
      </c>
      <c r="M559" s="6" t="s">
        <v>7</v>
      </c>
      <c r="N559" s="9" t="s">
        <v>8</v>
      </c>
      <c r="O559" s="6" t="s">
        <v>12</v>
      </c>
      <c r="P559" s="6" t="s">
        <v>80</v>
      </c>
      <c r="Q559" s="6" t="s">
        <v>34</v>
      </c>
      <c r="R559" s="18" t="s">
        <v>79</v>
      </c>
      <c r="S559" s="18" t="s">
        <v>58</v>
      </c>
      <c r="T559" s="6" t="s">
        <v>13</v>
      </c>
      <c r="U559" s="27">
        <f t="shared" si="25"/>
        <v>49565.979039013182</v>
      </c>
      <c r="V559" s="26" t="str">
        <f t="shared" si="26"/>
        <v>Cook County, IL</v>
      </c>
    </row>
    <row r="560" spans="2:22" ht="15" thickBot="1" x14ac:dyDescent="0.35">
      <c r="B560" s="18">
        <v>548</v>
      </c>
      <c r="C560" s="5" t="s">
        <v>10</v>
      </c>
      <c r="D560" s="6" t="s">
        <v>11</v>
      </c>
      <c r="E560" s="7">
        <v>42005</v>
      </c>
      <c r="F560" s="8">
        <v>43647</v>
      </c>
      <c r="G560" s="8">
        <v>44012</v>
      </c>
      <c r="H560" s="140">
        <f>_xlfn.DAYS(G560,F560)/'Standards &amp; Assumptions'!$C$9</f>
        <v>52.142857142857146</v>
      </c>
      <c r="I560" s="19">
        <f t="shared" si="24"/>
        <v>49743.214019509003</v>
      </c>
      <c r="J560" s="139">
        <v>2085.6</v>
      </c>
      <c r="K560" s="20">
        <v>23.850793066507961</v>
      </c>
      <c r="L560" s="9" t="s">
        <v>3</v>
      </c>
      <c r="M560" s="6" t="s">
        <v>7</v>
      </c>
      <c r="N560" s="9" t="s">
        <v>8</v>
      </c>
      <c r="O560" s="6" t="s">
        <v>12</v>
      </c>
      <c r="P560" s="6" t="s">
        <v>80</v>
      </c>
      <c r="Q560" s="6" t="s">
        <v>34</v>
      </c>
      <c r="R560" s="18" t="s">
        <v>79</v>
      </c>
      <c r="S560" s="18" t="s">
        <v>58</v>
      </c>
      <c r="T560" s="6" t="s">
        <v>13</v>
      </c>
      <c r="U560" s="27">
        <f t="shared" si="25"/>
        <v>49743.214019509003</v>
      </c>
      <c r="V560" s="26" t="str">
        <f t="shared" si="26"/>
        <v>Cook County, IL</v>
      </c>
    </row>
    <row r="561" spans="2:22" ht="15" thickBot="1" x14ac:dyDescent="0.35">
      <c r="B561" s="18">
        <v>549</v>
      </c>
      <c r="C561" s="5" t="s">
        <v>10</v>
      </c>
      <c r="D561" s="6" t="s">
        <v>11</v>
      </c>
      <c r="E561" s="7">
        <v>43101</v>
      </c>
      <c r="F561" s="8">
        <v>43647</v>
      </c>
      <c r="G561" s="8">
        <v>44012</v>
      </c>
      <c r="H561" s="140">
        <f>_xlfn.DAYS(G561,F561)/'Standards &amp; Assumptions'!$C$9</f>
        <v>52.142857142857146</v>
      </c>
      <c r="I561" s="19">
        <f t="shared" si="24"/>
        <v>49797.106018524006</v>
      </c>
      <c r="J561" s="139">
        <v>2085.6</v>
      </c>
      <c r="K561" s="20">
        <v>23.876633112065598</v>
      </c>
      <c r="L561" s="9" t="s">
        <v>3</v>
      </c>
      <c r="M561" s="6" t="s">
        <v>7</v>
      </c>
      <c r="N561" s="9" t="s">
        <v>8</v>
      </c>
      <c r="O561" s="6" t="s">
        <v>12</v>
      </c>
      <c r="P561" s="6" t="s">
        <v>80</v>
      </c>
      <c r="Q561" s="6" t="s">
        <v>34</v>
      </c>
      <c r="R561" s="18" t="s">
        <v>79</v>
      </c>
      <c r="S561" s="18" t="s">
        <v>58</v>
      </c>
      <c r="T561" s="6" t="s">
        <v>13</v>
      </c>
      <c r="U561" s="27">
        <f t="shared" si="25"/>
        <v>49797.106018524006</v>
      </c>
      <c r="V561" s="26" t="str">
        <f t="shared" si="26"/>
        <v>Cook County, IL</v>
      </c>
    </row>
    <row r="562" spans="2:22" ht="15" thickBot="1" x14ac:dyDescent="0.35">
      <c r="B562" s="18">
        <v>550</v>
      </c>
      <c r="C562" s="5" t="s">
        <v>10</v>
      </c>
      <c r="D562" s="6" t="s">
        <v>11</v>
      </c>
      <c r="E562" s="7">
        <v>42005</v>
      </c>
      <c r="F562" s="8">
        <v>43647</v>
      </c>
      <c r="G562" s="8">
        <v>44012</v>
      </c>
      <c r="H562" s="140">
        <f>_xlfn.DAYS(G562,F562)/'Standards &amp; Assumptions'!$C$9</f>
        <v>52.142857142857146</v>
      </c>
      <c r="I562" s="19">
        <f t="shared" si="24"/>
        <v>49861.965386324628</v>
      </c>
      <c r="J562" s="139">
        <v>2085.6</v>
      </c>
      <c r="K562" s="20">
        <v>23.907731773266509</v>
      </c>
      <c r="L562" s="9" t="s">
        <v>3</v>
      </c>
      <c r="M562" s="6" t="s">
        <v>7</v>
      </c>
      <c r="N562" s="9" t="s">
        <v>8</v>
      </c>
      <c r="O562" s="6" t="s">
        <v>12</v>
      </c>
      <c r="P562" s="6" t="s">
        <v>80</v>
      </c>
      <c r="Q562" s="6" t="s">
        <v>34</v>
      </c>
      <c r="R562" s="18" t="s">
        <v>79</v>
      </c>
      <c r="S562" s="18" t="s">
        <v>58</v>
      </c>
      <c r="T562" s="6" t="s">
        <v>13</v>
      </c>
      <c r="U562" s="27">
        <f t="shared" si="25"/>
        <v>49861.965386324628</v>
      </c>
      <c r="V562" s="26" t="str">
        <f t="shared" si="26"/>
        <v>Cook County, IL</v>
      </c>
    </row>
    <row r="563" spans="2:22" ht="15" thickBot="1" x14ac:dyDescent="0.35">
      <c r="B563" s="18">
        <v>551</v>
      </c>
      <c r="C563" s="5" t="s">
        <v>10</v>
      </c>
      <c r="D563" s="6" t="s">
        <v>11</v>
      </c>
      <c r="E563" s="8">
        <v>44013</v>
      </c>
      <c r="F563" s="8">
        <v>43647</v>
      </c>
      <c r="G563" s="8">
        <v>44012</v>
      </c>
      <c r="H563" s="140">
        <f>_xlfn.DAYS(G563,F563)/'Standards &amp; Assumptions'!$C$9</f>
        <v>52.142857142857146</v>
      </c>
      <c r="I563" s="19">
        <f t="shared" si="24"/>
        <v>46146.662141047644</v>
      </c>
      <c r="J563" s="139">
        <v>1929.18</v>
      </c>
      <c r="K563" s="20">
        <v>23.920350688400067</v>
      </c>
      <c r="L563" s="9" t="s">
        <v>3</v>
      </c>
      <c r="M563" s="9" t="s">
        <v>7</v>
      </c>
      <c r="N563" s="9" t="s">
        <v>8</v>
      </c>
      <c r="O563" s="6" t="s">
        <v>19</v>
      </c>
      <c r="P563" s="6" t="s">
        <v>19</v>
      </c>
      <c r="Q563" s="6" t="s">
        <v>34</v>
      </c>
      <c r="R563" s="18" t="s">
        <v>79</v>
      </c>
      <c r="S563" s="18" t="s">
        <v>58</v>
      </c>
      <c r="T563" s="6" t="s">
        <v>20</v>
      </c>
      <c r="U563" s="27">
        <f t="shared" si="25"/>
        <v>46146.662141047644</v>
      </c>
      <c r="V563" s="26" t="str">
        <f t="shared" si="26"/>
        <v>San Francisco County, CA</v>
      </c>
    </row>
    <row r="564" spans="2:22" ht="15" thickBot="1" x14ac:dyDescent="0.35">
      <c r="B564" s="18">
        <v>552</v>
      </c>
      <c r="C564" s="5" t="s">
        <v>10</v>
      </c>
      <c r="D564" s="6" t="s">
        <v>11</v>
      </c>
      <c r="E564" s="8">
        <v>44013</v>
      </c>
      <c r="F564" s="8">
        <v>43647</v>
      </c>
      <c r="G564" s="8">
        <v>44012</v>
      </c>
      <c r="H564" s="140">
        <f>_xlfn.DAYS(G564,F564)/'Standards &amp; Assumptions'!$C$9</f>
        <v>52.142857142857146</v>
      </c>
      <c r="I564" s="19">
        <f t="shared" si="24"/>
        <v>46375.474470186215</v>
      </c>
      <c r="J564" s="139">
        <v>1929.18</v>
      </c>
      <c r="K564" s="20">
        <v>24.038956691540559</v>
      </c>
      <c r="L564" s="9" t="s">
        <v>3</v>
      </c>
      <c r="M564" s="9" t="s">
        <v>7</v>
      </c>
      <c r="N564" s="9" t="s">
        <v>8</v>
      </c>
      <c r="O564" s="6" t="s">
        <v>138</v>
      </c>
      <c r="P564" s="6" t="s">
        <v>138</v>
      </c>
      <c r="Q564" s="6" t="s">
        <v>34</v>
      </c>
      <c r="R564" s="18" t="s">
        <v>79</v>
      </c>
      <c r="S564" s="18" t="s">
        <v>58</v>
      </c>
      <c r="T564" s="6" t="s">
        <v>139</v>
      </c>
      <c r="U564" s="27">
        <f t="shared" si="25"/>
        <v>46375.474470186215</v>
      </c>
      <c r="V564" s="26" t="str">
        <f t="shared" si="26"/>
        <v>Dallas County, TX</v>
      </c>
    </row>
    <row r="565" spans="2:22" ht="15" thickBot="1" x14ac:dyDescent="0.35">
      <c r="B565" s="18">
        <v>553</v>
      </c>
      <c r="C565" s="5" t="s">
        <v>10</v>
      </c>
      <c r="D565" s="6" t="s">
        <v>11</v>
      </c>
      <c r="E565" s="8">
        <v>44013</v>
      </c>
      <c r="F565" s="8">
        <v>43647</v>
      </c>
      <c r="G565" s="8">
        <v>44012</v>
      </c>
      <c r="H565" s="140">
        <f>_xlfn.DAYS(G565,F565)/'Standards &amp; Assumptions'!$C$9</f>
        <v>52.142857142857146</v>
      </c>
      <c r="I565" s="19">
        <f t="shared" si="24"/>
        <v>46528.219106152625</v>
      </c>
      <c r="J565" s="139">
        <v>1929.18</v>
      </c>
      <c r="K565" s="20">
        <v>24.118132629486425</v>
      </c>
      <c r="L565" s="9" t="s">
        <v>3</v>
      </c>
      <c r="M565" s="9" t="s">
        <v>7</v>
      </c>
      <c r="N565" s="9" t="s">
        <v>8</v>
      </c>
      <c r="O565" s="6" t="s">
        <v>138</v>
      </c>
      <c r="P565" s="6" t="s">
        <v>138</v>
      </c>
      <c r="Q565" s="6" t="s">
        <v>34</v>
      </c>
      <c r="R565" s="18" t="s">
        <v>79</v>
      </c>
      <c r="S565" s="18" t="s">
        <v>58</v>
      </c>
      <c r="T565" s="6" t="s">
        <v>139</v>
      </c>
      <c r="U565" s="27">
        <f t="shared" si="25"/>
        <v>46528.219106152625</v>
      </c>
      <c r="V565" s="26" t="str">
        <f t="shared" si="26"/>
        <v>Dallas County, TX</v>
      </c>
    </row>
    <row r="566" spans="2:22" ht="15" thickBot="1" x14ac:dyDescent="0.35">
      <c r="B566" s="18">
        <v>554</v>
      </c>
      <c r="C566" s="5" t="s">
        <v>10</v>
      </c>
      <c r="D566" s="6" t="s">
        <v>11</v>
      </c>
      <c r="E566" s="8">
        <v>44013</v>
      </c>
      <c r="F566" s="8">
        <v>43647</v>
      </c>
      <c r="G566" s="8">
        <v>44012</v>
      </c>
      <c r="H566" s="140">
        <f>_xlfn.DAYS(G566,F566)/'Standards &amp; Assumptions'!$C$9</f>
        <v>52.142857142857146</v>
      </c>
      <c r="I566" s="19">
        <f t="shared" si="24"/>
        <v>46714.10019944606</v>
      </c>
      <c r="J566" s="139">
        <v>1929.18</v>
      </c>
      <c r="K566" s="20">
        <v>24.214485014071293</v>
      </c>
      <c r="L566" s="9" t="s">
        <v>3</v>
      </c>
      <c r="M566" s="9" t="s">
        <v>7</v>
      </c>
      <c r="N566" s="9" t="s">
        <v>8</v>
      </c>
      <c r="O566" s="6" t="s">
        <v>138</v>
      </c>
      <c r="P566" s="6" t="s">
        <v>138</v>
      </c>
      <c r="Q566" s="6" t="s">
        <v>34</v>
      </c>
      <c r="R566" s="18" t="s">
        <v>79</v>
      </c>
      <c r="S566" s="18" t="s">
        <v>58</v>
      </c>
      <c r="T566" s="6" t="s">
        <v>139</v>
      </c>
      <c r="U566" s="27">
        <f t="shared" si="25"/>
        <v>46714.10019944606</v>
      </c>
      <c r="V566" s="26" t="str">
        <f t="shared" si="26"/>
        <v>Dallas County, TX</v>
      </c>
    </row>
    <row r="567" spans="2:22" ht="15" thickBot="1" x14ac:dyDescent="0.35">
      <c r="B567" s="18">
        <v>555</v>
      </c>
      <c r="C567" s="10" t="s">
        <v>10</v>
      </c>
      <c r="D567" s="6" t="s">
        <v>11</v>
      </c>
      <c r="E567" s="8">
        <v>43983</v>
      </c>
      <c r="F567" s="8">
        <v>43647</v>
      </c>
      <c r="G567" s="8">
        <v>44012</v>
      </c>
      <c r="H567" s="140">
        <f>_xlfn.DAYS(G567,F567)/'Standards &amp; Assumptions'!$C$9</f>
        <v>52.142857142857146</v>
      </c>
      <c r="I567" s="19">
        <f t="shared" si="24"/>
        <v>50510.446998651641</v>
      </c>
      <c r="J567" s="139">
        <v>2085.6</v>
      </c>
      <c r="K567" s="20">
        <v>24.218664652211181</v>
      </c>
      <c r="L567" s="9" t="s">
        <v>3</v>
      </c>
      <c r="M567" s="6" t="s">
        <v>7</v>
      </c>
      <c r="N567" s="9" t="s">
        <v>8</v>
      </c>
      <c r="O567" s="6" t="s">
        <v>138</v>
      </c>
      <c r="P567" s="6" t="s">
        <v>138</v>
      </c>
      <c r="Q567" s="6" t="s">
        <v>34</v>
      </c>
      <c r="R567" s="18" t="s">
        <v>79</v>
      </c>
      <c r="S567" s="18" t="s">
        <v>58</v>
      </c>
      <c r="T567" s="6" t="s">
        <v>139</v>
      </c>
      <c r="U567" s="27">
        <f t="shared" si="25"/>
        <v>50510.446998651641</v>
      </c>
      <c r="V567" s="26" t="str">
        <f t="shared" si="26"/>
        <v>Dallas County, TX</v>
      </c>
    </row>
    <row r="568" spans="2:22" ht="15" thickBot="1" x14ac:dyDescent="0.35">
      <c r="B568" s="18">
        <v>556</v>
      </c>
      <c r="C568" s="10" t="s">
        <v>10</v>
      </c>
      <c r="D568" s="6" t="s">
        <v>11</v>
      </c>
      <c r="E568" s="8">
        <v>43983</v>
      </c>
      <c r="F568" s="8">
        <v>43647</v>
      </c>
      <c r="G568" s="8">
        <v>44012</v>
      </c>
      <c r="H568" s="140">
        <f>_xlfn.DAYS(G568,F568)/'Standards &amp; Assumptions'!$C$9</f>
        <v>52.142857142857146</v>
      </c>
      <c r="I568" s="19">
        <f t="shared" si="24"/>
        <v>50698.538793997548</v>
      </c>
      <c r="J568" s="139">
        <v>2085.6</v>
      </c>
      <c r="K568" s="20">
        <v>24.308850591675082</v>
      </c>
      <c r="L568" s="9" t="s">
        <v>3</v>
      </c>
      <c r="M568" s="6" t="s">
        <v>7</v>
      </c>
      <c r="N568" s="9" t="s">
        <v>8</v>
      </c>
      <c r="O568" s="6" t="s">
        <v>138</v>
      </c>
      <c r="P568" s="6" t="s">
        <v>138</v>
      </c>
      <c r="Q568" s="6" t="s">
        <v>34</v>
      </c>
      <c r="R568" s="18" t="s">
        <v>79</v>
      </c>
      <c r="S568" s="18" t="s">
        <v>58</v>
      </c>
      <c r="T568" s="6" t="s">
        <v>139</v>
      </c>
      <c r="U568" s="27">
        <f t="shared" si="25"/>
        <v>50698.538793997548</v>
      </c>
      <c r="V568" s="26" t="str">
        <f t="shared" si="26"/>
        <v>Dallas County, TX</v>
      </c>
    </row>
    <row r="569" spans="2:22" ht="15" thickBot="1" x14ac:dyDescent="0.35">
      <c r="B569" s="18">
        <v>557</v>
      </c>
      <c r="C569" s="10" t="s">
        <v>10</v>
      </c>
      <c r="D569" s="6" t="s">
        <v>11</v>
      </c>
      <c r="E569" s="8">
        <v>43983</v>
      </c>
      <c r="F569" s="8">
        <v>43647</v>
      </c>
      <c r="G569" s="8">
        <v>44012</v>
      </c>
      <c r="H569" s="140">
        <f>_xlfn.DAYS(G569,F569)/'Standards &amp; Assumptions'!$C$9</f>
        <v>52.142857142857146</v>
      </c>
      <c r="I569" s="19">
        <f t="shared" si="24"/>
        <v>50719.853710937896</v>
      </c>
      <c r="J569" s="139">
        <v>2085.6</v>
      </c>
      <c r="K569" s="20">
        <v>24.319070632402138</v>
      </c>
      <c r="L569" s="9" t="s">
        <v>3</v>
      </c>
      <c r="M569" s="6" t="s">
        <v>7</v>
      </c>
      <c r="N569" s="9" t="s">
        <v>8</v>
      </c>
      <c r="O569" s="6" t="s">
        <v>138</v>
      </c>
      <c r="P569" s="6" t="s">
        <v>138</v>
      </c>
      <c r="Q569" s="6" t="s">
        <v>34</v>
      </c>
      <c r="R569" s="18" t="s">
        <v>79</v>
      </c>
      <c r="S569" s="18" t="s">
        <v>58</v>
      </c>
      <c r="T569" s="6" t="s">
        <v>139</v>
      </c>
      <c r="U569" s="27">
        <f t="shared" si="25"/>
        <v>50719.853710937896</v>
      </c>
      <c r="V569" s="26" t="str">
        <f t="shared" si="26"/>
        <v>Dallas County, TX</v>
      </c>
    </row>
    <row r="570" spans="2:22" ht="15" thickBot="1" x14ac:dyDescent="0.35">
      <c r="B570" s="18">
        <v>558</v>
      </c>
      <c r="C570" s="10" t="s">
        <v>10</v>
      </c>
      <c r="D570" s="6" t="s">
        <v>11</v>
      </c>
      <c r="E570" s="8">
        <v>43983</v>
      </c>
      <c r="F570" s="8">
        <v>43647</v>
      </c>
      <c r="G570" s="8">
        <v>44012</v>
      </c>
      <c r="H570" s="140">
        <f>_xlfn.DAYS(G570,F570)/'Standards &amp; Assumptions'!$C$9</f>
        <v>52.142857142857146</v>
      </c>
      <c r="I570" s="19">
        <f t="shared" si="24"/>
        <v>52045.297956372044</v>
      </c>
      <c r="J570" s="139">
        <v>2085.6</v>
      </c>
      <c r="K570" s="20">
        <v>24.954592422502898</v>
      </c>
      <c r="L570" s="9" t="s">
        <v>3</v>
      </c>
      <c r="M570" s="6" t="s">
        <v>7</v>
      </c>
      <c r="N570" s="9" t="s">
        <v>8</v>
      </c>
      <c r="O570" s="6" t="s">
        <v>18</v>
      </c>
      <c r="P570" s="6" t="s">
        <v>21</v>
      </c>
      <c r="Q570" s="6" t="s">
        <v>34</v>
      </c>
      <c r="R570" s="18" t="s">
        <v>79</v>
      </c>
      <c r="S570" s="18" t="s">
        <v>58</v>
      </c>
      <c r="T570" s="6" t="s">
        <v>14</v>
      </c>
      <c r="U570" s="27">
        <f t="shared" si="25"/>
        <v>52045.297956372044</v>
      </c>
      <c r="V570" s="26" t="str">
        <f t="shared" si="26"/>
        <v>Suffolk County, MA</v>
      </c>
    </row>
    <row r="571" spans="2:22" ht="15" thickBot="1" x14ac:dyDescent="0.35">
      <c r="B571" s="18">
        <v>559</v>
      </c>
      <c r="C571" s="10" t="s">
        <v>10</v>
      </c>
      <c r="D571" s="6" t="s">
        <v>11</v>
      </c>
      <c r="E571" s="8">
        <v>43983</v>
      </c>
      <c r="F571" s="8">
        <v>43647</v>
      </c>
      <c r="G571" s="8">
        <v>44012</v>
      </c>
      <c r="H571" s="140">
        <f>_xlfn.DAYS(G571,F571)/'Standards &amp; Assumptions'!$C$9</f>
        <v>52.142857142857146</v>
      </c>
      <c r="I571" s="19">
        <f t="shared" si="24"/>
        <v>49443.033058553439</v>
      </c>
      <c r="J571" s="139">
        <v>1981.32</v>
      </c>
      <c r="K571" s="20">
        <v>24.954592422502898</v>
      </c>
      <c r="L571" s="9" t="s">
        <v>3</v>
      </c>
      <c r="M571" s="6" t="s">
        <v>7</v>
      </c>
      <c r="N571" s="9" t="s">
        <v>8</v>
      </c>
      <c r="O571" s="6" t="s">
        <v>18</v>
      </c>
      <c r="P571" s="6" t="s">
        <v>21</v>
      </c>
      <c r="Q571" s="6" t="s">
        <v>34</v>
      </c>
      <c r="R571" s="18" t="s">
        <v>79</v>
      </c>
      <c r="S571" s="18" t="s">
        <v>58</v>
      </c>
      <c r="T571" s="6" t="s">
        <v>14</v>
      </c>
      <c r="U571" s="27">
        <f t="shared" si="25"/>
        <v>49443.033058553439</v>
      </c>
      <c r="V571" s="26" t="str">
        <f t="shared" si="26"/>
        <v>Suffolk County, MA</v>
      </c>
    </row>
    <row r="572" spans="2:22" ht="15" thickBot="1" x14ac:dyDescent="0.35">
      <c r="B572" s="18">
        <v>560</v>
      </c>
      <c r="C572" s="10" t="s">
        <v>10</v>
      </c>
      <c r="D572" s="6" t="s">
        <v>11</v>
      </c>
      <c r="E572" s="8">
        <v>43983</v>
      </c>
      <c r="F572" s="8">
        <v>43647</v>
      </c>
      <c r="G572" s="8">
        <v>44012</v>
      </c>
      <c r="H572" s="140">
        <f>_xlfn.DAYS(G572,F572)/'Standards &amp; Assumptions'!$C$9</f>
        <v>52.142857142857146</v>
      </c>
      <c r="I572" s="19">
        <f t="shared" si="24"/>
        <v>48141.900609644144</v>
      </c>
      <c r="J572" s="139">
        <v>1929.18</v>
      </c>
      <c r="K572" s="20">
        <v>24.954592422502898</v>
      </c>
      <c r="L572" s="9" t="s">
        <v>3</v>
      </c>
      <c r="M572" s="6" t="s">
        <v>7</v>
      </c>
      <c r="N572" s="9" t="s">
        <v>8</v>
      </c>
      <c r="O572" s="6" t="s">
        <v>18</v>
      </c>
      <c r="P572" s="6" t="s">
        <v>21</v>
      </c>
      <c r="Q572" s="6" t="s">
        <v>34</v>
      </c>
      <c r="R572" s="18" t="s">
        <v>79</v>
      </c>
      <c r="S572" s="18" t="s">
        <v>58</v>
      </c>
      <c r="T572" s="6" t="s">
        <v>14</v>
      </c>
      <c r="U572" s="27">
        <f t="shared" si="25"/>
        <v>48141.900609644144</v>
      </c>
      <c r="V572" s="26" t="str">
        <f t="shared" si="26"/>
        <v>Suffolk County, MA</v>
      </c>
    </row>
    <row r="573" spans="2:22" ht="15" thickBot="1" x14ac:dyDescent="0.35">
      <c r="B573" s="18">
        <v>561</v>
      </c>
      <c r="C573" s="10" t="s">
        <v>10</v>
      </c>
      <c r="D573" s="6" t="s">
        <v>11</v>
      </c>
      <c r="E573" s="8">
        <v>43983</v>
      </c>
      <c r="F573" s="8">
        <v>43647</v>
      </c>
      <c r="G573" s="8">
        <v>44012</v>
      </c>
      <c r="H573" s="140">
        <f>_xlfn.DAYS(G573,F573)/'Standards &amp; Assumptions'!$C$9</f>
        <v>52.142857142857146</v>
      </c>
      <c r="I573" s="19">
        <f t="shared" si="24"/>
        <v>46840.768160734791</v>
      </c>
      <c r="J573" s="139">
        <v>1877.04</v>
      </c>
      <c r="K573" s="20">
        <v>24.954592422502873</v>
      </c>
      <c r="L573" s="9" t="s">
        <v>3</v>
      </c>
      <c r="M573" s="6" t="s">
        <v>7</v>
      </c>
      <c r="N573" s="9" t="s">
        <v>8</v>
      </c>
      <c r="O573" s="6" t="s">
        <v>18</v>
      </c>
      <c r="P573" s="6" t="s">
        <v>21</v>
      </c>
      <c r="Q573" s="6" t="s">
        <v>34</v>
      </c>
      <c r="R573" s="18" t="s">
        <v>79</v>
      </c>
      <c r="S573" s="18" t="s">
        <v>58</v>
      </c>
      <c r="T573" s="6" t="s">
        <v>14</v>
      </c>
      <c r="U573" s="27">
        <f t="shared" si="25"/>
        <v>46840.768160734791</v>
      </c>
      <c r="V573" s="26" t="str">
        <f t="shared" si="26"/>
        <v>Suffolk County, MA</v>
      </c>
    </row>
    <row r="574" spans="2:22" ht="15" thickBot="1" x14ac:dyDescent="0.35">
      <c r="B574" s="18">
        <v>562</v>
      </c>
      <c r="C574" s="5" t="s">
        <v>9</v>
      </c>
      <c r="D574" s="6" t="s">
        <v>11</v>
      </c>
      <c r="E574" s="7">
        <v>42736</v>
      </c>
      <c r="F574" s="8">
        <v>43647</v>
      </c>
      <c r="G574" s="8">
        <v>44012</v>
      </c>
      <c r="H574" s="140">
        <f>_xlfn.DAYS(G574,F574)/'Standards &amp; Assumptions'!$C$9</f>
        <v>52.142857142857146</v>
      </c>
      <c r="I574" s="19">
        <f t="shared" si="24"/>
        <v>45539.635711825496</v>
      </c>
      <c r="J574" s="139">
        <v>1824.9</v>
      </c>
      <c r="K574" s="20">
        <v>24.954592422502873</v>
      </c>
      <c r="L574" s="9" t="s">
        <v>3</v>
      </c>
      <c r="M574" s="6" t="s">
        <v>7</v>
      </c>
      <c r="N574" s="9" t="s">
        <v>8</v>
      </c>
      <c r="O574" s="6" t="s">
        <v>18</v>
      </c>
      <c r="P574" s="6" t="s">
        <v>21</v>
      </c>
      <c r="Q574" s="6" t="s">
        <v>34</v>
      </c>
      <c r="R574" s="18" t="s">
        <v>79</v>
      </c>
      <c r="S574" s="18" t="s">
        <v>58</v>
      </c>
      <c r="T574" s="6" t="s">
        <v>14</v>
      </c>
      <c r="U574" s="27">
        <f t="shared" si="25"/>
        <v>45539.635711825496</v>
      </c>
      <c r="V574" s="26" t="str">
        <f t="shared" si="26"/>
        <v>Suffolk County, MA</v>
      </c>
    </row>
    <row r="575" spans="2:22" ht="15" thickBot="1" x14ac:dyDescent="0.35">
      <c r="B575" s="18">
        <v>563</v>
      </c>
      <c r="C575" s="10" t="s">
        <v>10</v>
      </c>
      <c r="D575" s="6" t="s">
        <v>11</v>
      </c>
      <c r="E575" s="8">
        <v>43983</v>
      </c>
      <c r="F575" s="8">
        <v>43647</v>
      </c>
      <c r="G575" s="8">
        <v>44012</v>
      </c>
      <c r="H575" s="140">
        <f>_xlfn.DAYS(G575,F575)/'Standards &amp; Assumptions'!$C$9</f>
        <v>52.142857142857146</v>
      </c>
      <c r="I575" s="19">
        <f t="shared" si="24"/>
        <v>45539.635711825496</v>
      </c>
      <c r="J575" s="139">
        <v>1824.9</v>
      </c>
      <c r="K575" s="20">
        <v>24.954592422502873</v>
      </c>
      <c r="L575" s="9" t="s">
        <v>3</v>
      </c>
      <c r="M575" s="6" t="s">
        <v>7</v>
      </c>
      <c r="N575" s="9" t="s">
        <v>8</v>
      </c>
      <c r="O575" s="6" t="s">
        <v>18</v>
      </c>
      <c r="P575" s="6" t="s">
        <v>21</v>
      </c>
      <c r="Q575" s="6" t="s">
        <v>34</v>
      </c>
      <c r="R575" s="18" t="s">
        <v>79</v>
      </c>
      <c r="S575" s="18" t="s">
        <v>58</v>
      </c>
      <c r="T575" s="6" t="s">
        <v>14</v>
      </c>
      <c r="U575" s="27">
        <f t="shared" si="25"/>
        <v>45539.635711825496</v>
      </c>
      <c r="V575" s="26" t="str">
        <f t="shared" si="26"/>
        <v>Suffolk County, MA</v>
      </c>
    </row>
    <row r="576" spans="2:22" ht="15" thickBot="1" x14ac:dyDescent="0.35">
      <c r="B576" s="18">
        <v>564</v>
      </c>
      <c r="C576" s="10" t="s">
        <v>10</v>
      </c>
      <c r="D576" s="6" t="s">
        <v>11</v>
      </c>
      <c r="E576" s="8">
        <v>43983</v>
      </c>
      <c r="F576" s="8">
        <v>43647</v>
      </c>
      <c r="G576" s="8">
        <v>44012</v>
      </c>
      <c r="H576" s="140">
        <f>_xlfn.DAYS(G576,F576)/'Standards &amp; Assumptions'!$C$9</f>
        <v>52.142857142857146</v>
      </c>
      <c r="I576" s="19">
        <f t="shared" si="24"/>
        <v>43120.497969796314</v>
      </c>
      <c r="J576" s="139">
        <v>1720.6200000000001</v>
      </c>
      <c r="K576" s="20">
        <v>25.061023334493562</v>
      </c>
      <c r="L576" s="9" t="s">
        <v>3</v>
      </c>
      <c r="M576" s="6" t="s">
        <v>7</v>
      </c>
      <c r="N576" s="9" t="s">
        <v>8</v>
      </c>
      <c r="O576" s="6" t="s">
        <v>19</v>
      </c>
      <c r="P576" s="6" t="s">
        <v>19</v>
      </c>
      <c r="Q576" s="6" t="s">
        <v>34</v>
      </c>
      <c r="R576" s="18" t="s">
        <v>79</v>
      </c>
      <c r="S576" s="18" t="s">
        <v>58</v>
      </c>
      <c r="T576" s="6" t="s">
        <v>20</v>
      </c>
      <c r="U576" s="27">
        <f t="shared" si="25"/>
        <v>43120.497969796314</v>
      </c>
      <c r="V576" s="26" t="str">
        <f t="shared" si="26"/>
        <v>San Francisco County, CA</v>
      </c>
    </row>
    <row r="577" spans="2:22" ht="15" thickBot="1" x14ac:dyDescent="0.35">
      <c r="B577" s="18">
        <v>565</v>
      </c>
      <c r="C577" s="10" t="s">
        <v>10</v>
      </c>
      <c r="D577" s="6" t="s">
        <v>11</v>
      </c>
      <c r="E577" s="8">
        <v>43983</v>
      </c>
      <c r="F577" s="8">
        <v>43647</v>
      </c>
      <c r="G577" s="8">
        <v>44012</v>
      </c>
      <c r="H577" s="140">
        <f>_xlfn.DAYS(G577,F577)/'Standards &amp; Assumptions'!$C$9</f>
        <v>52.142857142857146</v>
      </c>
      <c r="I577" s="19">
        <f t="shared" si="24"/>
        <v>43156.887929071643</v>
      </c>
      <c r="J577" s="139">
        <v>1720.6200000000001</v>
      </c>
      <c r="K577" s="20">
        <v>25.082172663965107</v>
      </c>
      <c r="L577" s="9" t="s">
        <v>3</v>
      </c>
      <c r="M577" s="6" t="s">
        <v>7</v>
      </c>
      <c r="N577" s="9" t="s">
        <v>8</v>
      </c>
      <c r="O577" s="6" t="s">
        <v>19</v>
      </c>
      <c r="P577" s="6" t="s">
        <v>19</v>
      </c>
      <c r="Q577" s="6" t="s">
        <v>34</v>
      </c>
      <c r="R577" s="18" t="s">
        <v>79</v>
      </c>
      <c r="S577" s="18" t="s">
        <v>58</v>
      </c>
      <c r="T577" s="6" t="s">
        <v>20</v>
      </c>
      <c r="U577" s="27">
        <f t="shared" si="25"/>
        <v>43156.887929071643</v>
      </c>
      <c r="V577" s="26" t="str">
        <f t="shared" si="26"/>
        <v>San Francisco County, CA</v>
      </c>
    </row>
    <row r="578" spans="2:22" ht="15" thickBot="1" x14ac:dyDescent="0.35">
      <c r="B578" s="18">
        <v>566</v>
      </c>
      <c r="C578" s="10" t="s">
        <v>10</v>
      </c>
      <c r="D578" s="6" t="s">
        <v>11</v>
      </c>
      <c r="E578" s="8">
        <v>43983</v>
      </c>
      <c r="F578" s="8">
        <v>43647</v>
      </c>
      <c r="G578" s="8">
        <v>44012</v>
      </c>
      <c r="H578" s="140">
        <f>_xlfn.DAYS(G578,F578)/'Standards &amp; Assumptions'!$C$9</f>
        <v>52.142857142857146</v>
      </c>
      <c r="I578" s="19">
        <f t="shared" si="24"/>
        <v>42015.751996362953</v>
      </c>
      <c r="J578" s="139">
        <v>1668.48</v>
      </c>
      <c r="K578" s="20">
        <v>25.182053124018839</v>
      </c>
      <c r="L578" s="9" t="s">
        <v>3</v>
      </c>
      <c r="M578" s="6" t="s">
        <v>7</v>
      </c>
      <c r="N578" s="9" t="s">
        <v>8</v>
      </c>
      <c r="O578" s="6" t="s">
        <v>19</v>
      </c>
      <c r="P578" s="6" t="s">
        <v>19</v>
      </c>
      <c r="Q578" s="6" t="s">
        <v>34</v>
      </c>
      <c r="R578" s="18" t="s">
        <v>79</v>
      </c>
      <c r="S578" s="18" t="s">
        <v>58</v>
      </c>
      <c r="T578" s="6" t="s">
        <v>20</v>
      </c>
      <c r="U578" s="27">
        <f t="shared" si="25"/>
        <v>42015.751996362953</v>
      </c>
      <c r="V578" s="26" t="str">
        <f t="shared" si="26"/>
        <v>San Francisco County, CA</v>
      </c>
    </row>
    <row r="579" spans="2:22" ht="15" thickBot="1" x14ac:dyDescent="0.35">
      <c r="B579" s="18">
        <v>567</v>
      </c>
      <c r="C579" s="10" t="s">
        <v>10</v>
      </c>
      <c r="D579" s="6" t="s">
        <v>11</v>
      </c>
      <c r="E579" s="8">
        <v>43983</v>
      </c>
      <c r="F579" s="8">
        <v>43647</v>
      </c>
      <c r="G579" s="8">
        <v>44012</v>
      </c>
      <c r="H579" s="140">
        <f>_xlfn.DAYS(G579,F579)/'Standards &amp; Assumptions'!$C$9</f>
        <v>52.142857142857146</v>
      </c>
      <c r="I579" s="19">
        <f t="shared" si="24"/>
        <v>41024.696280923075</v>
      </c>
      <c r="J579" s="139">
        <v>1616.34</v>
      </c>
      <c r="K579" s="20">
        <v>25.38122937062937</v>
      </c>
      <c r="L579" s="9" t="s">
        <v>3</v>
      </c>
      <c r="M579" s="6" t="s">
        <v>7</v>
      </c>
      <c r="N579" s="9" t="s">
        <v>8</v>
      </c>
      <c r="O579" s="6" t="s">
        <v>19</v>
      </c>
      <c r="P579" s="6" t="s">
        <v>19</v>
      </c>
      <c r="Q579" s="6" t="s">
        <v>34</v>
      </c>
      <c r="R579" s="18" t="s">
        <v>79</v>
      </c>
      <c r="S579" s="18" t="s">
        <v>58</v>
      </c>
      <c r="T579" s="6" t="s">
        <v>20</v>
      </c>
      <c r="U579" s="27">
        <f t="shared" si="25"/>
        <v>41024.696280923075</v>
      </c>
      <c r="V579" s="26" t="str">
        <f t="shared" si="26"/>
        <v>San Francisco County, CA</v>
      </c>
    </row>
  </sheetData>
  <autoFilter ref="B12:V59" xr:uid="{C4F51332-E737-4DD1-8AED-6551874CEB10}">
    <sortState xmlns:xlrd2="http://schemas.microsoft.com/office/spreadsheetml/2017/richdata2" ref="B13:V579">
      <sortCondition ref="B12:B59"/>
    </sortState>
  </autoFilter>
  <mergeCells count="2">
    <mergeCell ref="B11:T11"/>
    <mergeCell ref="B2:F9"/>
  </mergeCells>
  <phoneticPr fontId="9" type="noConversion"/>
  <conditionalFormatting sqref="K580:K1048576 K1:K59">
    <cfRule type="cellIs" dxfId="218" priority="14" operator="equal">
      <formula>14</formula>
    </cfRule>
  </conditionalFormatting>
  <conditionalFormatting sqref="K60:K106">
    <cfRule type="cellIs" dxfId="217" priority="13" operator="equal">
      <formula>14</formula>
    </cfRule>
  </conditionalFormatting>
  <conditionalFormatting sqref="K107:K153">
    <cfRule type="cellIs" dxfId="216" priority="12" operator="equal">
      <formula>14</formula>
    </cfRule>
  </conditionalFormatting>
  <conditionalFormatting sqref="K154:K200">
    <cfRule type="cellIs" dxfId="215" priority="11" operator="equal">
      <formula>14</formula>
    </cfRule>
  </conditionalFormatting>
  <conditionalFormatting sqref="K201:K261">
    <cfRule type="cellIs" dxfId="214" priority="10" operator="equal">
      <formula>14</formula>
    </cfRule>
  </conditionalFormatting>
  <conditionalFormatting sqref="K262:K294">
    <cfRule type="cellIs" dxfId="213" priority="9" operator="equal">
      <formula>14</formula>
    </cfRule>
  </conditionalFormatting>
  <conditionalFormatting sqref="K295:K341">
    <cfRule type="cellIs" dxfId="212" priority="8" operator="equal">
      <formula>14</formula>
    </cfRule>
  </conditionalFormatting>
  <conditionalFormatting sqref="K342:K344">
    <cfRule type="cellIs" dxfId="211" priority="7" operator="equal">
      <formula>14</formula>
    </cfRule>
  </conditionalFormatting>
  <conditionalFormatting sqref="K345:K391">
    <cfRule type="cellIs" dxfId="210" priority="6" operator="equal">
      <formula>14</formula>
    </cfRule>
  </conditionalFormatting>
  <conditionalFormatting sqref="K392:K438">
    <cfRule type="cellIs" dxfId="209" priority="5" operator="equal">
      <formula>14</formula>
    </cfRule>
  </conditionalFormatting>
  <conditionalFormatting sqref="K439:K485">
    <cfRule type="cellIs" dxfId="208" priority="4" operator="equal">
      <formula>14</formula>
    </cfRule>
  </conditionalFormatting>
  <conditionalFormatting sqref="K486:K532">
    <cfRule type="cellIs" dxfId="207" priority="3" operator="equal">
      <formula>14</formula>
    </cfRule>
  </conditionalFormatting>
  <conditionalFormatting sqref="K533:K579">
    <cfRule type="cellIs" dxfId="206" priority="2" operator="equal">
      <formula>14</formula>
    </cfRule>
  </conditionalFormatting>
  <conditionalFormatting sqref="J12">
    <cfRule type="cellIs" dxfId="205" priority="1" operator="equal">
      <formula>14</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83879-DC6E-4377-A428-B1EC08BB718A}">
  <dimension ref="C1:F537"/>
  <sheetViews>
    <sheetView topLeftCell="A361" workbookViewId="0">
      <selection activeCell="D4" sqref="D4:D537"/>
    </sheetView>
  </sheetViews>
  <sheetFormatPr defaultRowHeight="14.4" x14ac:dyDescent="0.3"/>
  <cols>
    <col min="3" max="4" width="8.88671875" style="143"/>
  </cols>
  <sheetData>
    <row r="1" spans="3:6" x14ac:dyDescent="0.3">
      <c r="C1" s="143">
        <f>AVERAGE(C4:C541)</f>
        <v>19.772960426942497</v>
      </c>
      <c r="D1" s="143">
        <f>AVERAGE(D4:D541)</f>
        <v>17.795664384248244</v>
      </c>
    </row>
    <row r="3" spans="3:6" x14ac:dyDescent="0.3">
      <c r="C3" s="143" t="s">
        <v>131</v>
      </c>
      <c r="D3" s="148">
        <v>0.9</v>
      </c>
      <c r="F3" s="143">
        <f>MAX(D4:D541)</f>
        <v>28.409084810338669</v>
      </c>
    </row>
    <row r="4" spans="3:6" x14ac:dyDescent="0.3">
      <c r="C4" s="143">
        <v>14.396460413125824</v>
      </c>
      <c r="D4" s="143">
        <f t="shared" ref="D4:D67" si="0">C4*$D$3</f>
        <v>12.956814371813243</v>
      </c>
      <c r="F4" s="143">
        <f>MIN(D5:D542)</f>
        <v>13.364883957718526</v>
      </c>
    </row>
    <row r="5" spans="3:6" x14ac:dyDescent="0.3">
      <c r="C5" s="143">
        <v>14.849871064131696</v>
      </c>
      <c r="D5" s="143">
        <f t="shared" si="0"/>
        <v>13.364883957718526</v>
      </c>
    </row>
    <row r="6" spans="3:6" x14ac:dyDescent="0.3">
      <c r="C6" s="143">
        <v>14.850206450748187</v>
      </c>
      <c r="D6" s="143">
        <f t="shared" si="0"/>
        <v>13.365185805673368</v>
      </c>
    </row>
    <row r="7" spans="3:6" x14ac:dyDescent="0.3">
      <c r="C7" s="143">
        <v>14.915463905797619</v>
      </c>
      <c r="D7" s="143">
        <f t="shared" si="0"/>
        <v>13.423917515217857</v>
      </c>
    </row>
    <row r="8" spans="3:6" x14ac:dyDescent="0.3">
      <c r="C8" s="143">
        <v>15.0376529921431</v>
      </c>
      <c r="D8" s="143">
        <f t="shared" si="0"/>
        <v>13.53388769292879</v>
      </c>
    </row>
    <row r="9" spans="3:6" x14ac:dyDescent="0.3">
      <c r="C9" s="143">
        <v>15.092766529229175</v>
      </c>
      <c r="D9" s="143">
        <f t="shared" si="0"/>
        <v>13.583489876306258</v>
      </c>
    </row>
    <row r="10" spans="3:6" x14ac:dyDescent="0.3">
      <c r="C10" s="143">
        <v>15.168019973221387</v>
      </c>
      <c r="D10" s="143">
        <f t="shared" si="0"/>
        <v>13.651217975899248</v>
      </c>
    </row>
    <row r="11" spans="3:6" x14ac:dyDescent="0.3">
      <c r="C11" s="143">
        <v>15.233431724089538</v>
      </c>
      <c r="D11" s="143">
        <f t="shared" si="0"/>
        <v>13.710088551680585</v>
      </c>
    </row>
    <row r="12" spans="3:6" x14ac:dyDescent="0.3">
      <c r="C12" s="143">
        <v>15.278890966356192</v>
      </c>
      <c r="D12" s="143">
        <f t="shared" si="0"/>
        <v>13.751001869720573</v>
      </c>
    </row>
    <row r="13" spans="3:6" x14ac:dyDescent="0.3">
      <c r="C13" s="143">
        <v>15.330798373013209</v>
      </c>
      <c r="D13" s="143">
        <f t="shared" si="0"/>
        <v>13.797718535711889</v>
      </c>
    </row>
    <row r="14" spans="3:6" x14ac:dyDescent="0.3">
      <c r="C14" s="143">
        <v>15.58779956230801</v>
      </c>
      <c r="D14" s="143">
        <f t="shared" si="0"/>
        <v>14.02901960607721</v>
      </c>
    </row>
    <row r="15" spans="3:6" x14ac:dyDescent="0.3">
      <c r="C15" s="143">
        <v>15.605977578828135</v>
      </c>
      <c r="D15" s="143">
        <f t="shared" si="0"/>
        <v>14.045379820945321</v>
      </c>
    </row>
    <row r="16" spans="3:6" x14ac:dyDescent="0.3">
      <c r="C16" s="143">
        <v>15.635667082571647</v>
      </c>
      <c r="D16" s="143">
        <f t="shared" si="0"/>
        <v>14.072100374314482</v>
      </c>
    </row>
    <row r="17" spans="3:4" x14ac:dyDescent="0.3">
      <c r="C17" s="143">
        <v>15.646358394648828</v>
      </c>
      <c r="D17" s="143">
        <f t="shared" si="0"/>
        <v>14.081722555183946</v>
      </c>
    </row>
    <row r="18" spans="3:4" x14ac:dyDescent="0.3">
      <c r="C18" s="143">
        <v>15.662553435575415</v>
      </c>
      <c r="D18" s="143">
        <f t="shared" si="0"/>
        <v>14.096298092017873</v>
      </c>
    </row>
    <row r="19" spans="3:4" x14ac:dyDescent="0.3">
      <c r="C19" s="143">
        <v>15.726709933793941</v>
      </c>
      <c r="D19" s="143">
        <f t="shared" si="0"/>
        <v>14.154038940414548</v>
      </c>
    </row>
    <row r="20" spans="3:4" x14ac:dyDescent="0.3">
      <c r="C20" s="143">
        <v>15.738942488855704</v>
      </c>
      <c r="D20" s="143">
        <f t="shared" si="0"/>
        <v>14.165048239970133</v>
      </c>
    </row>
    <row r="21" spans="3:4" x14ac:dyDescent="0.3">
      <c r="C21" s="143">
        <v>15.739168591408593</v>
      </c>
      <c r="D21" s="143">
        <f t="shared" si="0"/>
        <v>14.165251732267734</v>
      </c>
    </row>
    <row r="22" spans="3:4" x14ac:dyDescent="0.3">
      <c r="C22" s="143">
        <v>15.754982434887946</v>
      </c>
      <c r="D22" s="143">
        <f t="shared" si="0"/>
        <v>14.179484191399151</v>
      </c>
    </row>
    <row r="23" spans="3:4" x14ac:dyDescent="0.3">
      <c r="C23" s="143">
        <v>15.756290109890109</v>
      </c>
      <c r="D23" s="143">
        <f t="shared" si="0"/>
        <v>14.180661098901099</v>
      </c>
    </row>
    <row r="24" spans="3:4" x14ac:dyDescent="0.3">
      <c r="C24" s="143">
        <v>15.771414300175822</v>
      </c>
      <c r="D24" s="143">
        <f t="shared" si="0"/>
        <v>14.19427287015824</v>
      </c>
    </row>
    <row r="25" spans="3:4" x14ac:dyDescent="0.3">
      <c r="C25" s="143">
        <v>15.783155702103771</v>
      </c>
      <c r="D25" s="143">
        <f t="shared" si="0"/>
        <v>14.204840131893395</v>
      </c>
    </row>
    <row r="26" spans="3:4" x14ac:dyDescent="0.3">
      <c r="C26" s="143">
        <v>15.832040087995892</v>
      </c>
      <c r="D26" s="143">
        <f t="shared" si="0"/>
        <v>14.248836079196304</v>
      </c>
    </row>
    <row r="27" spans="3:4" x14ac:dyDescent="0.3">
      <c r="C27" s="143">
        <v>15.832584067910291</v>
      </c>
      <c r="D27" s="143">
        <f t="shared" si="0"/>
        <v>14.249325661119263</v>
      </c>
    </row>
    <row r="28" spans="3:4" x14ac:dyDescent="0.3">
      <c r="C28" s="143">
        <v>15.858091900010731</v>
      </c>
      <c r="D28" s="143">
        <f t="shared" si="0"/>
        <v>14.272282710009659</v>
      </c>
    </row>
    <row r="29" spans="3:4" x14ac:dyDescent="0.3">
      <c r="C29" s="143">
        <v>15.894719388492961</v>
      </c>
      <c r="D29" s="143">
        <f t="shared" si="0"/>
        <v>14.305247449643664</v>
      </c>
    </row>
    <row r="30" spans="3:4" x14ac:dyDescent="0.3">
      <c r="C30" s="143">
        <v>15.963951490244103</v>
      </c>
      <c r="D30" s="143">
        <f t="shared" si="0"/>
        <v>14.367556341219693</v>
      </c>
    </row>
    <row r="31" spans="3:4" x14ac:dyDescent="0.3">
      <c r="C31" s="143">
        <v>15.967503461287082</v>
      </c>
      <c r="D31" s="143">
        <f t="shared" si="0"/>
        <v>14.370753115158374</v>
      </c>
    </row>
    <row r="32" spans="3:4" x14ac:dyDescent="0.3">
      <c r="C32" s="143">
        <v>15.975792817945509</v>
      </c>
      <c r="D32" s="143">
        <f t="shared" si="0"/>
        <v>14.378213536150959</v>
      </c>
    </row>
    <row r="33" spans="3:4" x14ac:dyDescent="0.3">
      <c r="C33" s="143">
        <v>16.010227260697302</v>
      </c>
      <c r="D33" s="143">
        <f t="shared" si="0"/>
        <v>14.409204534627573</v>
      </c>
    </row>
    <row r="34" spans="3:4" x14ac:dyDescent="0.3">
      <c r="C34" s="143">
        <v>16.037028034801821</v>
      </c>
      <c r="D34" s="143">
        <f t="shared" si="0"/>
        <v>14.433325231321639</v>
      </c>
    </row>
    <row r="35" spans="3:4" x14ac:dyDescent="0.3">
      <c r="C35" s="143">
        <v>16.056108902654429</v>
      </c>
      <c r="D35" s="143">
        <f t="shared" si="0"/>
        <v>14.450498012388987</v>
      </c>
    </row>
    <row r="36" spans="3:4" x14ac:dyDescent="0.3">
      <c r="C36" s="143">
        <v>16.073608297199353</v>
      </c>
      <c r="D36" s="143">
        <f t="shared" si="0"/>
        <v>14.466247467479418</v>
      </c>
    </row>
    <row r="37" spans="3:4" x14ac:dyDescent="0.3">
      <c r="C37" s="143">
        <v>16.0795167167805</v>
      </c>
      <c r="D37" s="143">
        <f t="shared" si="0"/>
        <v>14.47156504510245</v>
      </c>
    </row>
    <row r="38" spans="3:4" x14ac:dyDescent="0.3">
      <c r="C38" s="143">
        <v>16.097051525073997</v>
      </c>
      <c r="D38" s="143">
        <f t="shared" si="0"/>
        <v>14.487346372566599</v>
      </c>
    </row>
    <row r="39" spans="3:4" x14ac:dyDescent="0.3">
      <c r="C39" s="143">
        <v>16.128633489596563</v>
      </c>
      <c r="D39" s="143">
        <f t="shared" si="0"/>
        <v>14.515770140636906</v>
      </c>
    </row>
    <row r="40" spans="3:4" x14ac:dyDescent="0.3">
      <c r="C40" s="143">
        <v>16.150608331115251</v>
      </c>
      <c r="D40" s="143">
        <f t="shared" si="0"/>
        <v>14.535547498003726</v>
      </c>
    </row>
    <row r="41" spans="3:4" x14ac:dyDescent="0.3">
      <c r="C41" s="143">
        <v>16.150728293285994</v>
      </c>
      <c r="D41" s="143">
        <f t="shared" si="0"/>
        <v>14.535655463957395</v>
      </c>
    </row>
    <row r="42" spans="3:4" x14ac:dyDescent="0.3">
      <c r="C42" s="143">
        <v>16.179221965871029</v>
      </c>
      <c r="D42" s="143">
        <f t="shared" si="0"/>
        <v>14.561299769283927</v>
      </c>
    </row>
    <row r="43" spans="3:4" x14ac:dyDescent="0.3">
      <c r="C43" s="143">
        <v>16.19927925995442</v>
      </c>
      <c r="D43" s="143">
        <f t="shared" si="0"/>
        <v>14.579351333958979</v>
      </c>
    </row>
    <row r="44" spans="3:4" x14ac:dyDescent="0.3">
      <c r="C44" s="143">
        <v>16.206102373789498</v>
      </c>
      <c r="D44" s="143">
        <f t="shared" si="0"/>
        <v>14.585492136410549</v>
      </c>
    </row>
    <row r="45" spans="3:4" x14ac:dyDescent="0.3">
      <c r="C45" s="143">
        <v>16.210233937932831</v>
      </c>
      <c r="D45" s="143">
        <f t="shared" si="0"/>
        <v>14.589210544139547</v>
      </c>
    </row>
    <row r="46" spans="3:4" x14ac:dyDescent="0.3">
      <c r="C46" s="143">
        <v>16.212600693391114</v>
      </c>
      <c r="D46" s="143">
        <f t="shared" si="0"/>
        <v>14.591340624052002</v>
      </c>
    </row>
    <row r="47" spans="3:4" x14ac:dyDescent="0.3">
      <c r="C47" s="143">
        <v>16.213003151159953</v>
      </c>
      <c r="D47" s="143">
        <f t="shared" si="0"/>
        <v>14.591702836043957</v>
      </c>
    </row>
    <row r="48" spans="3:4" x14ac:dyDescent="0.3">
      <c r="C48" s="143">
        <v>16.247166105485871</v>
      </c>
      <c r="D48" s="143">
        <f t="shared" si="0"/>
        <v>14.622449494937284</v>
      </c>
    </row>
    <row r="49" spans="3:4" x14ac:dyDescent="0.3">
      <c r="C49" s="143">
        <v>16.253181391480858</v>
      </c>
      <c r="D49" s="143">
        <f t="shared" si="0"/>
        <v>14.627863252332773</v>
      </c>
    </row>
    <row r="50" spans="3:4" x14ac:dyDescent="0.3">
      <c r="C50" s="143">
        <v>16.277134325850433</v>
      </c>
      <c r="D50" s="143">
        <f t="shared" si="0"/>
        <v>14.64942089326539</v>
      </c>
    </row>
    <row r="51" spans="3:4" x14ac:dyDescent="0.3">
      <c r="C51" s="143">
        <v>16.288659416294411</v>
      </c>
      <c r="D51" s="143">
        <f t="shared" si="0"/>
        <v>14.659793474664971</v>
      </c>
    </row>
    <row r="52" spans="3:4" x14ac:dyDescent="0.3">
      <c r="C52" s="143">
        <v>16.290752544775156</v>
      </c>
      <c r="D52" s="143">
        <f t="shared" si="0"/>
        <v>14.661677290297641</v>
      </c>
    </row>
    <row r="53" spans="3:4" x14ac:dyDescent="0.3">
      <c r="C53" s="143">
        <v>16.30137652264391</v>
      </c>
      <c r="D53" s="143">
        <f t="shared" si="0"/>
        <v>14.671238870379518</v>
      </c>
    </row>
    <row r="54" spans="3:4" x14ac:dyDescent="0.3">
      <c r="C54" s="143">
        <v>16.328482217433322</v>
      </c>
      <c r="D54" s="143">
        <f t="shared" si="0"/>
        <v>14.69563399568999</v>
      </c>
    </row>
    <row r="55" spans="3:4" x14ac:dyDescent="0.3">
      <c r="C55" s="143">
        <v>16.328839984119661</v>
      </c>
      <c r="D55" s="143">
        <f t="shared" si="0"/>
        <v>14.695955985707695</v>
      </c>
    </row>
    <row r="56" spans="3:4" x14ac:dyDescent="0.3">
      <c r="C56" s="143">
        <v>16.364891331065213</v>
      </c>
      <c r="D56" s="143">
        <f t="shared" si="0"/>
        <v>14.728402197958692</v>
      </c>
    </row>
    <row r="57" spans="3:4" x14ac:dyDescent="0.3">
      <c r="C57" s="143">
        <v>16.37936350855411</v>
      </c>
      <c r="D57" s="143">
        <f t="shared" si="0"/>
        <v>14.7414271576987</v>
      </c>
    </row>
    <row r="58" spans="3:4" x14ac:dyDescent="0.3">
      <c r="C58" s="143">
        <v>16.406038408597052</v>
      </c>
      <c r="D58" s="143">
        <f t="shared" si="0"/>
        <v>14.765434567737348</v>
      </c>
    </row>
    <row r="59" spans="3:4" x14ac:dyDescent="0.3">
      <c r="C59" s="143">
        <v>16.441690141319995</v>
      </c>
      <c r="D59" s="143">
        <f t="shared" si="0"/>
        <v>14.797521127187997</v>
      </c>
    </row>
    <row r="60" spans="3:4" x14ac:dyDescent="0.3">
      <c r="C60" s="143">
        <v>16.445011471078239</v>
      </c>
      <c r="D60" s="143">
        <f t="shared" si="0"/>
        <v>14.800510323970416</v>
      </c>
    </row>
    <row r="61" spans="3:4" x14ac:dyDescent="0.3">
      <c r="C61" s="143">
        <v>16.464910162002944</v>
      </c>
      <c r="D61" s="143">
        <f t="shared" si="0"/>
        <v>14.81841914580265</v>
      </c>
    </row>
    <row r="62" spans="3:4" x14ac:dyDescent="0.3">
      <c r="C62" s="143">
        <v>16.494685471067537</v>
      </c>
      <c r="D62" s="143">
        <f t="shared" si="0"/>
        <v>14.845216923960784</v>
      </c>
    </row>
    <row r="63" spans="3:4" x14ac:dyDescent="0.3">
      <c r="C63" s="143">
        <v>16.524088896213588</v>
      </c>
      <c r="D63" s="143">
        <f t="shared" si="0"/>
        <v>14.871680006592229</v>
      </c>
    </row>
    <row r="64" spans="3:4" x14ac:dyDescent="0.3">
      <c r="C64" s="143">
        <v>16.564530244998394</v>
      </c>
      <c r="D64" s="143">
        <f t="shared" si="0"/>
        <v>14.908077220498555</v>
      </c>
    </row>
    <row r="65" spans="3:4" x14ac:dyDescent="0.3">
      <c r="C65" s="143">
        <v>16.566374202216998</v>
      </c>
      <c r="D65" s="143">
        <f t="shared" si="0"/>
        <v>14.909736781995299</v>
      </c>
    </row>
    <row r="66" spans="3:4" x14ac:dyDescent="0.3">
      <c r="C66" s="143">
        <v>16.587801188546727</v>
      </c>
      <c r="D66" s="143">
        <f t="shared" si="0"/>
        <v>14.929021069692055</v>
      </c>
    </row>
    <row r="67" spans="3:4" x14ac:dyDescent="0.3">
      <c r="C67" s="143">
        <v>16.599411515271978</v>
      </c>
      <c r="D67" s="143">
        <f t="shared" si="0"/>
        <v>14.93947036374478</v>
      </c>
    </row>
    <row r="68" spans="3:4" x14ac:dyDescent="0.3">
      <c r="C68" s="143">
        <v>16.612235338503453</v>
      </c>
      <c r="D68" s="143">
        <f t="shared" ref="D68:D131" si="1">C68*$D$3</f>
        <v>14.951011804653108</v>
      </c>
    </row>
    <row r="69" spans="3:4" x14ac:dyDescent="0.3">
      <c r="C69" s="143">
        <v>16.614126704472845</v>
      </c>
      <c r="D69" s="143">
        <f t="shared" si="1"/>
        <v>14.952714034025561</v>
      </c>
    </row>
    <row r="70" spans="3:4" x14ac:dyDescent="0.3">
      <c r="C70" s="143">
        <v>16.663668250251192</v>
      </c>
      <c r="D70" s="143">
        <f t="shared" si="1"/>
        <v>14.997301425226073</v>
      </c>
    </row>
    <row r="71" spans="3:4" x14ac:dyDescent="0.3">
      <c r="C71" s="143">
        <v>16.686014056975633</v>
      </c>
      <c r="D71" s="143">
        <f t="shared" si="1"/>
        <v>15.01741265127807</v>
      </c>
    </row>
    <row r="72" spans="3:4" x14ac:dyDescent="0.3">
      <c r="C72" s="143">
        <v>16.702973246937582</v>
      </c>
      <c r="D72" s="143">
        <f t="shared" si="1"/>
        <v>15.032675922243824</v>
      </c>
    </row>
    <row r="73" spans="3:4" x14ac:dyDescent="0.3">
      <c r="C73" s="143">
        <v>16.724879514107052</v>
      </c>
      <c r="D73" s="143">
        <f t="shared" si="1"/>
        <v>15.052391562696346</v>
      </c>
    </row>
    <row r="74" spans="3:4" x14ac:dyDescent="0.3">
      <c r="C74" s="143">
        <v>16.727221320735342</v>
      </c>
      <c r="D74" s="143">
        <f t="shared" si="1"/>
        <v>15.054499188661808</v>
      </c>
    </row>
    <row r="75" spans="3:4" x14ac:dyDescent="0.3">
      <c r="C75" s="143">
        <v>16.752315801589365</v>
      </c>
      <c r="D75" s="143">
        <f t="shared" si="1"/>
        <v>15.077084221430429</v>
      </c>
    </row>
    <row r="76" spans="3:4" x14ac:dyDescent="0.3">
      <c r="C76" s="143">
        <v>16.753603876759847</v>
      </c>
      <c r="D76" s="143">
        <f t="shared" si="1"/>
        <v>15.078243489083862</v>
      </c>
    </row>
    <row r="77" spans="3:4" x14ac:dyDescent="0.3">
      <c r="C77" s="143">
        <v>16.753701636705816</v>
      </c>
      <c r="D77" s="143">
        <f t="shared" si="1"/>
        <v>15.078331473035234</v>
      </c>
    </row>
    <row r="78" spans="3:4" x14ac:dyDescent="0.3">
      <c r="C78" s="143">
        <v>16.769904327725698</v>
      </c>
      <c r="D78" s="143">
        <f t="shared" si="1"/>
        <v>15.092913894953128</v>
      </c>
    </row>
    <row r="79" spans="3:4" x14ac:dyDescent="0.3">
      <c r="C79" s="143">
        <v>16.774269338527851</v>
      </c>
      <c r="D79" s="143">
        <f t="shared" si="1"/>
        <v>15.096842404675067</v>
      </c>
    </row>
    <row r="80" spans="3:4" x14ac:dyDescent="0.3">
      <c r="C80" s="143">
        <v>16.779803954548854</v>
      </c>
      <c r="D80" s="143">
        <f t="shared" si="1"/>
        <v>15.101823559093969</v>
      </c>
    </row>
    <row r="81" spans="3:4" x14ac:dyDescent="0.3">
      <c r="C81" s="143">
        <v>16.807158014948591</v>
      </c>
      <c r="D81" s="143">
        <f t="shared" si="1"/>
        <v>15.126442213453732</v>
      </c>
    </row>
    <row r="82" spans="3:4" x14ac:dyDescent="0.3">
      <c r="C82" s="143">
        <v>16.81005163667</v>
      </c>
      <c r="D82" s="143">
        <f t="shared" si="1"/>
        <v>15.129046473003001</v>
      </c>
    </row>
    <row r="83" spans="3:4" x14ac:dyDescent="0.3">
      <c r="C83" s="143">
        <v>16.812996095166969</v>
      </c>
      <c r="D83" s="143">
        <f t="shared" si="1"/>
        <v>15.131696485650274</v>
      </c>
    </row>
    <row r="84" spans="3:4" x14ac:dyDescent="0.3">
      <c r="C84" s="143">
        <v>16.815920211751919</v>
      </c>
      <c r="D84" s="143">
        <f t="shared" si="1"/>
        <v>15.134328190576728</v>
      </c>
    </row>
    <row r="85" spans="3:4" x14ac:dyDescent="0.3">
      <c r="C85" s="143">
        <v>16.821736872821859</v>
      </c>
      <c r="D85" s="143">
        <f t="shared" si="1"/>
        <v>15.139563185539673</v>
      </c>
    </row>
    <row r="86" spans="3:4" x14ac:dyDescent="0.3">
      <c r="C86" s="143">
        <v>16.823124551500829</v>
      </c>
      <c r="D86" s="143">
        <f t="shared" si="1"/>
        <v>15.140812096350746</v>
      </c>
    </row>
    <row r="87" spans="3:4" x14ac:dyDescent="0.3">
      <c r="C87" s="143">
        <v>16.836936795688388</v>
      </c>
      <c r="D87" s="143">
        <f t="shared" si="1"/>
        <v>15.153243116119549</v>
      </c>
    </row>
    <row r="88" spans="3:4" x14ac:dyDescent="0.3">
      <c r="C88" s="143">
        <v>16.864816732270334</v>
      </c>
      <c r="D88" s="143">
        <f t="shared" si="1"/>
        <v>15.178335059043301</v>
      </c>
    </row>
    <row r="89" spans="3:4" x14ac:dyDescent="0.3">
      <c r="C89" s="143">
        <v>16.868671693179341</v>
      </c>
      <c r="D89" s="143">
        <f t="shared" si="1"/>
        <v>15.181804523861407</v>
      </c>
    </row>
    <row r="90" spans="3:4" x14ac:dyDescent="0.3">
      <c r="C90" s="143">
        <v>16.875091443191206</v>
      </c>
      <c r="D90" s="143">
        <f t="shared" si="1"/>
        <v>15.187582298872085</v>
      </c>
    </row>
    <row r="91" spans="3:4" x14ac:dyDescent="0.3">
      <c r="C91" s="143">
        <v>16.883211434502854</v>
      </c>
      <c r="D91" s="143">
        <f t="shared" si="1"/>
        <v>15.19489029105257</v>
      </c>
    </row>
    <row r="92" spans="3:4" x14ac:dyDescent="0.3">
      <c r="C92" s="143">
        <v>16.911808937430145</v>
      </c>
      <c r="D92" s="143">
        <f t="shared" si="1"/>
        <v>15.22062804368713</v>
      </c>
    </row>
    <row r="93" spans="3:4" x14ac:dyDescent="0.3">
      <c r="C93" s="143">
        <v>16.914057495945084</v>
      </c>
      <c r="D93" s="143">
        <f t="shared" si="1"/>
        <v>15.222651746350575</v>
      </c>
    </row>
    <row r="94" spans="3:4" x14ac:dyDescent="0.3">
      <c r="C94" s="143">
        <v>16.947625922838771</v>
      </c>
      <c r="D94" s="143">
        <f t="shared" si="1"/>
        <v>15.252863330554895</v>
      </c>
    </row>
    <row r="95" spans="3:4" x14ac:dyDescent="0.3">
      <c r="C95" s="143">
        <v>16.967952508361204</v>
      </c>
      <c r="D95" s="143">
        <f t="shared" si="1"/>
        <v>15.271157257525084</v>
      </c>
    </row>
    <row r="96" spans="3:4" x14ac:dyDescent="0.3">
      <c r="C96" s="143">
        <v>16.987604175150565</v>
      </c>
      <c r="D96" s="143">
        <f t="shared" si="1"/>
        <v>15.28884375763551</v>
      </c>
    </row>
    <row r="97" spans="3:4" x14ac:dyDescent="0.3">
      <c r="C97" s="143">
        <v>16.994553870966516</v>
      </c>
      <c r="D97" s="143">
        <f t="shared" si="1"/>
        <v>15.295098483869864</v>
      </c>
    </row>
    <row r="98" spans="3:4" x14ac:dyDescent="0.3">
      <c r="C98" s="143">
        <v>16.995303864835773</v>
      </c>
      <c r="D98" s="143">
        <f t="shared" si="1"/>
        <v>15.295773478352196</v>
      </c>
    </row>
    <row r="99" spans="3:4" x14ac:dyDescent="0.3">
      <c r="C99" s="143">
        <v>16.995870383018772</v>
      </c>
      <c r="D99" s="143">
        <f t="shared" si="1"/>
        <v>15.296283344716896</v>
      </c>
    </row>
    <row r="100" spans="3:4" x14ac:dyDescent="0.3">
      <c r="C100" s="143">
        <v>17.007793528893366</v>
      </c>
      <c r="D100" s="143">
        <f t="shared" si="1"/>
        <v>15.30701417600403</v>
      </c>
    </row>
    <row r="101" spans="3:4" x14ac:dyDescent="0.3">
      <c r="C101" s="143">
        <v>17.008963893249607</v>
      </c>
      <c r="D101" s="143">
        <f t="shared" si="1"/>
        <v>15.308067503924647</v>
      </c>
    </row>
    <row r="102" spans="3:4" x14ac:dyDescent="0.3">
      <c r="C102" s="143">
        <v>17.036622813725977</v>
      </c>
      <c r="D102" s="143">
        <f t="shared" si="1"/>
        <v>15.332960532353379</v>
      </c>
    </row>
    <row r="103" spans="3:4" x14ac:dyDescent="0.3">
      <c r="C103" s="143">
        <v>17.0502429412211</v>
      </c>
      <c r="D103" s="143">
        <f t="shared" si="1"/>
        <v>15.34521864709899</v>
      </c>
    </row>
    <row r="104" spans="3:4" x14ac:dyDescent="0.3">
      <c r="C104" s="143">
        <v>17.090204009684406</v>
      </c>
      <c r="D104" s="143">
        <f t="shared" si="1"/>
        <v>15.381183608715967</v>
      </c>
    </row>
    <row r="105" spans="3:4" x14ac:dyDescent="0.3">
      <c r="C105" s="143">
        <v>17.093397967740881</v>
      </c>
      <c r="D105" s="143">
        <f t="shared" si="1"/>
        <v>15.384058170966792</v>
      </c>
    </row>
    <row r="106" spans="3:4" x14ac:dyDescent="0.3">
      <c r="C106" s="143">
        <v>17.1171318010968</v>
      </c>
      <c r="D106" s="143">
        <f t="shared" si="1"/>
        <v>15.40541862098712</v>
      </c>
    </row>
    <row r="107" spans="3:4" x14ac:dyDescent="0.3">
      <c r="C107" s="143">
        <v>17.162753478227341</v>
      </c>
      <c r="D107" s="143">
        <f t="shared" si="1"/>
        <v>15.446478130404607</v>
      </c>
    </row>
    <row r="108" spans="3:4" x14ac:dyDescent="0.3">
      <c r="C108" s="143">
        <v>17.165140624574583</v>
      </c>
      <c r="D108" s="143">
        <f t="shared" si="1"/>
        <v>15.448626562117125</v>
      </c>
    </row>
    <row r="109" spans="3:4" x14ac:dyDescent="0.3">
      <c r="C109" s="143">
        <v>17.172002360533607</v>
      </c>
      <c r="D109" s="143">
        <f t="shared" si="1"/>
        <v>15.454802124480247</v>
      </c>
    </row>
    <row r="110" spans="3:4" x14ac:dyDescent="0.3">
      <c r="C110" s="143">
        <v>17.217312317232512</v>
      </c>
      <c r="D110" s="143">
        <f t="shared" si="1"/>
        <v>15.495581085509261</v>
      </c>
    </row>
    <row r="111" spans="3:4" x14ac:dyDescent="0.3">
      <c r="C111" s="143">
        <v>17.22260977119188</v>
      </c>
      <c r="D111" s="143">
        <f t="shared" si="1"/>
        <v>15.500348794072693</v>
      </c>
    </row>
    <row r="112" spans="3:4" x14ac:dyDescent="0.3">
      <c r="C112" s="143">
        <v>17.24053818843878</v>
      </c>
      <c r="D112" s="143">
        <f t="shared" si="1"/>
        <v>15.516484369594902</v>
      </c>
    </row>
    <row r="113" spans="3:4" x14ac:dyDescent="0.3">
      <c r="C113" s="143">
        <v>17.272033207690203</v>
      </c>
      <c r="D113" s="143">
        <f t="shared" si="1"/>
        <v>15.544829886921184</v>
      </c>
    </row>
    <row r="114" spans="3:4" x14ac:dyDescent="0.3">
      <c r="C114" s="143">
        <v>17.280784216213831</v>
      </c>
      <c r="D114" s="143">
        <f t="shared" si="1"/>
        <v>15.552705794592448</v>
      </c>
    </row>
    <row r="115" spans="3:4" x14ac:dyDescent="0.3">
      <c r="C115" s="143">
        <v>17.287562394307241</v>
      </c>
      <c r="D115" s="143">
        <f t="shared" si="1"/>
        <v>15.558806154876518</v>
      </c>
    </row>
    <row r="116" spans="3:4" x14ac:dyDescent="0.3">
      <c r="C116" s="143">
        <v>17.312180215389006</v>
      </c>
      <c r="D116" s="143">
        <f t="shared" si="1"/>
        <v>15.580962193850105</v>
      </c>
    </row>
    <row r="117" spans="3:4" x14ac:dyDescent="0.3">
      <c r="C117" s="143">
        <v>17.327705636356143</v>
      </c>
      <c r="D117" s="143">
        <f t="shared" si="1"/>
        <v>15.59493507272053</v>
      </c>
    </row>
    <row r="118" spans="3:4" x14ac:dyDescent="0.3">
      <c r="C118" s="143">
        <v>17.334098655727001</v>
      </c>
      <c r="D118" s="143">
        <f t="shared" si="1"/>
        <v>15.600688790154301</v>
      </c>
    </row>
    <row r="119" spans="3:4" x14ac:dyDescent="0.3">
      <c r="C119" s="143">
        <v>17.337482385414397</v>
      </c>
      <c r="D119" s="143">
        <f t="shared" si="1"/>
        <v>15.603734146872958</v>
      </c>
    </row>
    <row r="120" spans="3:4" x14ac:dyDescent="0.3">
      <c r="C120" s="143">
        <v>17.338438046028067</v>
      </c>
      <c r="D120" s="143">
        <f t="shared" si="1"/>
        <v>15.604594241425261</v>
      </c>
    </row>
    <row r="121" spans="3:4" x14ac:dyDescent="0.3">
      <c r="C121" s="143">
        <v>17.344979688602681</v>
      </c>
      <c r="D121" s="143">
        <f t="shared" si="1"/>
        <v>15.610481719742413</v>
      </c>
    </row>
    <row r="122" spans="3:4" x14ac:dyDescent="0.3">
      <c r="C122" s="143">
        <v>17.356170932618983</v>
      </c>
      <c r="D122" s="143">
        <f t="shared" si="1"/>
        <v>15.620553839357086</v>
      </c>
    </row>
    <row r="123" spans="3:4" x14ac:dyDescent="0.3">
      <c r="C123" s="143">
        <v>17.361644391951199</v>
      </c>
      <c r="D123" s="143">
        <f t="shared" si="1"/>
        <v>15.625479952756079</v>
      </c>
    </row>
    <row r="124" spans="3:4" x14ac:dyDescent="0.3">
      <c r="C124" s="143">
        <v>17.370575417246336</v>
      </c>
      <c r="D124" s="143">
        <f t="shared" si="1"/>
        <v>15.633517875521703</v>
      </c>
    </row>
    <row r="125" spans="3:4" x14ac:dyDescent="0.3">
      <c r="C125" s="143">
        <v>17.372760834813835</v>
      </c>
      <c r="D125" s="143">
        <f t="shared" si="1"/>
        <v>15.635484751332452</v>
      </c>
    </row>
    <row r="126" spans="3:4" x14ac:dyDescent="0.3">
      <c r="C126" s="143">
        <v>17.387206392966092</v>
      </c>
      <c r="D126" s="143">
        <f t="shared" si="1"/>
        <v>15.648485753669483</v>
      </c>
    </row>
    <row r="127" spans="3:4" x14ac:dyDescent="0.3">
      <c r="C127" s="143">
        <v>17.390450372287479</v>
      </c>
      <c r="D127" s="143">
        <f t="shared" si="1"/>
        <v>15.651405335058731</v>
      </c>
    </row>
    <row r="128" spans="3:4" x14ac:dyDescent="0.3">
      <c r="C128" s="143">
        <v>17.390709133367928</v>
      </c>
      <c r="D128" s="143">
        <f t="shared" si="1"/>
        <v>15.651638220031135</v>
      </c>
    </row>
    <row r="129" spans="3:4" x14ac:dyDescent="0.3">
      <c r="C129" s="143">
        <v>17.39076093191996</v>
      </c>
      <c r="D129" s="143">
        <f t="shared" si="1"/>
        <v>15.651684838727965</v>
      </c>
    </row>
    <row r="130" spans="3:4" x14ac:dyDescent="0.3">
      <c r="C130" s="143">
        <v>17.406747067887721</v>
      </c>
      <c r="D130" s="143">
        <f t="shared" si="1"/>
        <v>15.66607236109895</v>
      </c>
    </row>
    <row r="131" spans="3:4" x14ac:dyDescent="0.3">
      <c r="C131" s="143">
        <v>17.434442639063068</v>
      </c>
      <c r="D131" s="143">
        <f t="shared" si="1"/>
        <v>15.690998375156761</v>
      </c>
    </row>
    <row r="132" spans="3:4" x14ac:dyDescent="0.3">
      <c r="C132" s="143">
        <v>17.445470242880297</v>
      </c>
      <c r="D132" s="143">
        <f t="shared" ref="D132:D195" si="2">C132*$D$3</f>
        <v>15.700923218592267</v>
      </c>
    </row>
    <row r="133" spans="3:4" x14ac:dyDescent="0.3">
      <c r="C133" s="143">
        <v>17.461935708062555</v>
      </c>
      <c r="D133" s="143">
        <f t="shared" si="2"/>
        <v>15.715742137256299</v>
      </c>
    </row>
    <row r="134" spans="3:4" x14ac:dyDescent="0.3">
      <c r="C134" s="143">
        <v>17.462054184359193</v>
      </c>
      <c r="D134" s="143">
        <f t="shared" si="2"/>
        <v>15.715848765923274</v>
      </c>
    </row>
    <row r="135" spans="3:4" x14ac:dyDescent="0.3">
      <c r="C135" s="143">
        <v>17.467145048791398</v>
      </c>
      <c r="D135" s="143">
        <f t="shared" si="2"/>
        <v>15.720430543912258</v>
      </c>
    </row>
    <row r="136" spans="3:4" x14ac:dyDescent="0.3">
      <c r="C136" s="143">
        <v>17.46950571065938</v>
      </c>
      <c r="D136" s="143">
        <f t="shared" si="2"/>
        <v>15.722555139593442</v>
      </c>
    </row>
    <row r="137" spans="3:4" x14ac:dyDescent="0.3">
      <c r="C137" s="143">
        <v>17.474853549999178</v>
      </c>
      <c r="D137" s="143">
        <f t="shared" si="2"/>
        <v>15.727368194999261</v>
      </c>
    </row>
    <row r="138" spans="3:4" x14ac:dyDescent="0.3">
      <c r="C138" s="143">
        <v>17.475399948408398</v>
      </c>
      <c r="D138" s="143">
        <f t="shared" si="2"/>
        <v>15.72785995356756</v>
      </c>
    </row>
    <row r="139" spans="3:4" x14ac:dyDescent="0.3">
      <c r="C139" s="143">
        <v>17.476599329449531</v>
      </c>
      <c r="D139" s="143">
        <f t="shared" si="2"/>
        <v>15.728939396504579</v>
      </c>
    </row>
    <row r="140" spans="3:4" x14ac:dyDescent="0.3">
      <c r="C140" s="143">
        <v>17.489521591495386</v>
      </c>
      <c r="D140" s="143">
        <f t="shared" si="2"/>
        <v>15.740569432345847</v>
      </c>
    </row>
    <row r="141" spans="3:4" x14ac:dyDescent="0.3">
      <c r="C141" s="143">
        <v>17.505305113202571</v>
      </c>
      <c r="D141" s="143">
        <f t="shared" si="2"/>
        <v>15.754774601882314</v>
      </c>
    </row>
    <row r="142" spans="3:4" x14ac:dyDescent="0.3">
      <c r="C142" s="143">
        <v>17.547134661736955</v>
      </c>
      <c r="D142" s="143">
        <f t="shared" si="2"/>
        <v>15.792421195563259</v>
      </c>
    </row>
    <row r="143" spans="3:4" x14ac:dyDescent="0.3">
      <c r="C143" s="143">
        <v>17.550765105770928</v>
      </c>
      <c r="D143" s="143">
        <f t="shared" si="2"/>
        <v>15.795688595193836</v>
      </c>
    </row>
    <row r="144" spans="3:4" x14ac:dyDescent="0.3">
      <c r="C144" s="143">
        <v>17.559103649306618</v>
      </c>
      <c r="D144" s="143">
        <f t="shared" si="2"/>
        <v>15.803193284375956</v>
      </c>
    </row>
    <row r="145" spans="3:4" x14ac:dyDescent="0.3">
      <c r="C145" s="143">
        <v>17.559893421239455</v>
      </c>
      <c r="D145" s="143">
        <f t="shared" si="2"/>
        <v>15.80390407911551</v>
      </c>
    </row>
    <row r="146" spans="3:4" x14ac:dyDescent="0.3">
      <c r="C146" s="143">
        <v>17.572636311650871</v>
      </c>
      <c r="D146" s="143">
        <f t="shared" si="2"/>
        <v>15.815372680485785</v>
      </c>
    </row>
    <row r="147" spans="3:4" x14ac:dyDescent="0.3">
      <c r="C147" s="143">
        <v>17.578587500274022</v>
      </c>
      <c r="D147" s="143">
        <f t="shared" si="2"/>
        <v>15.820728750246619</v>
      </c>
    </row>
    <row r="148" spans="3:4" x14ac:dyDescent="0.3">
      <c r="C148" s="143">
        <v>17.581649194787538</v>
      </c>
      <c r="D148" s="143">
        <f t="shared" si="2"/>
        <v>15.823484275308784</v>
      </c>
    </row>
    <row r="149" spans="3:4" x14ac:dyDescent="0.3">
      <c r="C149" s="143">
        <v>17.582387566351006</v>
      </c>
      <c r="D149" s="143">
        <f t="shared" si="2"/>
        <v>15.824148809715906</v>
      </c>
    </row>
    <row r="150" spans="3:4" x14ac:dyDescent="0.3">
      <c r="C150" s="143">
        <v>17.586653693655741</v>
      </c>
      <c r="D150" s="143">
        <f t="shared" si="2"/>
        <v>15.827988324290168</v>
      </c>
    </row>
    <row r="151" spans="3:4" x14ac:dyDescent="0.3">
      <c r="C151" s="143">
        <v>17.59659878305726</v>
      </c>
      <c r="D151" s="143">
        <f t="shared" si="2"/>
        <v>15.836938904751534</v>
      </c>
    </row>
    <row r="152" spans="3:4" x14ac:dyDescent="0.3">
      <c r="C152" s="143">
        <v>17.598769656405288</v>
      </c>
      <c r="D152" s="143">
        <f t="shared" si="2"/>
        <v>15.83889269076476</v>
      </c>
    </row>
    <row r="153" spans="3:4" x14ac:dyDescent="0.3">
      <c r="C153" s="143">
        <v>17.604608598797057</v>
      </c>
      <c r="D153" s="143">
        <f t="shared" si="2"/>
        <v>15.844147738917352</v>
      </c>
    </row>
    <row r="154" spans="3:4" x14ac:dyDescent="0.3">
      <c r="C154" s="143">
        <v>17.607879883165271</v>
      </c>
      <c r="D154" s="143">
        <f t="shared" si="2"/>
        <v>15.847091894848745</v>
      </c>
    </row>
    <row r="155" spans="3:4" x14ac:dyDescent="0.3">
      <c r="C155" s="143">
        <v>17.611955563562116</v>
      </c>
      <c r="D155" s="143">
        <f t="shared" si="2"/>
        <v>15.850760007205905</v>
      </c>
    </row>
    <row r="156" spans="3:4" x14ac:dyDescent="0.3">
      <c r="C156" s="143">
        <v>17.624027185734324</v>
      </c>
      <c r="D156" s="143">
        <f t="shared" si="2"/>
        <v>15.861624467160892</v>
      </c>
    </row>
    <row r="157" spans="3:4" x14ac:dyDescent="0.3">
      <c r="C157" s="143">
        <v>17.631648470012241</v>
      </c>
      <c r="D157" s="143">
        <f t="shared" si="2"/>
        <v>15.868483623011016</v>
      </c>
    </row>
    <row r="158" spans="3:4" x14ac:dyDescent="0.3">
      <c r="C158" s="143">
        <v>17.637375060389711</v>
      </c>
      <c r="D158" s="143">
        <f t="shared" si="2"/>
        <v>15.87363755435074</v>
      </c>
    </row>
    <row r="159" spans="3:4" x14ac:dyDescent="0.3">
      <c r="C159" s="143">
        <v>17.643432971432972</v>
      </c>
      <c r="D159" s="143">
        <f t="shared" si="2"/>
        <v>15.879089674289675</v>
      </c>
    </row>
    <row r="160" spans="3:4" x14ac:dyDescent="0.3">
      <c r="C160" s="143">
        <v>17.644156466108146</v>
      </c>
      <c r="D160" s="143">
        <f t="shared" si="2"/>
        <v>15.879740819497332</v>
      </c>
    </row>
    <row r="161" spans="3:4" x14ac:dyDescent="0.3">
      <c r="C161" s="143">
        <v>17.676715273868304</v>
      </c>
      <c r="D161" s="143">
        <f t="shared" si="2"/>
        <v>15.909043746481474</v>
      </c>
    </row>
    <row r="162" spans="3:4" x14ac:dyDescent="0.3">
      <c r="C162" s="143">
        <v>17.679032651284281</v>
      </c>
      <c r="D162" s="143">
        <f t="shared" si="2"/>
        <v>15.911129386155853</v>
      </c>
    </row>
    <row r="163" spans="3:4" x14ac:dyDescent="0.3">
      <c r="C163" s="143">
        <v>17.691075662282881</v>
      </c>
      <c r="D163" s="143">
        <f t="shared" si="2"/>
        <v>15.921968096054593</v>
      </c>
    </row>
    <row r="164" spans="3:4" x14ac:dyDescent="0.3">
      <c r="C164" s="143">
        <v>17.691632261645356</v>
      </c>
      <c r="D164" s="143">
        <f t="shared" si="2"/>
        <v>15.922469035480821</v>
      </c>
    </row>
    <row r="165" spans="3:4" x14ac:dyDescent="0.3">
      <c r="C165" s="143">
        <v>17.704501628978157</v>
      </c>
      <c r="D165" s="143">
        <f t="shared" si="2"/>
        <v>15.934051466080343</v>
      </c>
    </row>
    <row r="166" spans="3:4" x14ac:dyDescent="0.3">
      <c r="C166" s="143">
        <v>17.722683403117934</v>
      </c>
      <c r="D166" s="143">
        <f t="shared" si="2"/>
        <v>15.95041506280614</v>
      </c>
    </row>
    <row r="167" spans="3:4" x14ac:dyDescent="0.3">
      <c r="C167" s="143">
        <v>17.740945136803017</v>
      </c>
      <c r="D167" s="143">
        <f t="shared" si="2"/>
        <v>15.966850623122715</v>
      </c>
    </row>
    <row r="168" spans="3:4" x14ac:dyDescent="0.3">
      <c r="C168" s="143">
        <v>17.744152567617999</v>
      </c>
      <c r="D168" s="143">
        <f t="shared" si="2"/>
        <v>15.9697373108562</v>
      </c>
    </row>
    <row r="169" spans="3:4" x14ac:dyDescent="0.3">
      <c r="C169" s="143">
        <v>17.751626018740467</v>
      </c>
      <c r="D169" s="143">
        <f t="shared" si="2"/>
        <v>15.976463416866421</v>
      </c>
    </row>
    <row r="170" spans="3:4" x14ac:dyDescent="0.3">
      <c r="C170" s="143">
        <v>17.754781065088761</v>
      </c>
      <c r="D170" s="143">
        <f t="shared" si="2"/>
        <v>15.979302958579884</v>
      </c>
    </row>
    <row r="171" spans="3:4" x14ac:dyDescent="0.3">
      <c r="C171" s="143">
        <v>17.780829250981729</v>
      </c>
      <c r="D171" s="143">
        <f t="shared" si="2"/>
        <v>16.002746325883557</v>
      </c>
    </row>
    <row r="172" spans="3:4" x14ac:dyDescent="0.3">
      <c r="C172" s="143">
        <v>17.786612535238309</v>
      </c>
      <c r="D172" s="143">
        <f t="shared" si="2"/>
        <v>16.00795128171448</v>
      </c>
    </row>
    <row r="173" spans="3:4" x14ac:dyDescent="0.3">
      <c r="C173" s="143">
        <v>17.807593951723756</v>
      </c>
      <c r="D173" s="143">
        <f t="shared" si="2"/>
        <v>16.026834556551382</v>
      </c>
    </row>
    <row r="174" spans="3:4" x14ac:dyDescent="0.3">
      <c r="C174" s="143">
        <v>17.817533018481281</v>
      </c>
      <c r="D174" s="143">
        <f t="shared" si="2"/>
        <v>16.035779716633154</v>
      </c>
    </row>
    <row r="175" spans="3:4" x14ac:dyDescent="0.3">
      <c r="C175" s="143">
        <v>17.830764575817525</v>
      </c>
      <c r="D175" s="143">
        <f t="shared" si="2"/>
        <v>16.047688118235772</v>
      </c>
    </row>
    <row r="176" spans="3:4" x14ac:dyDescent="0.3">
      <c r="C176" s="143">
        <v>17.834587543498944</v>
      </c>
      <c r="D176" s="143">
        <f t="shared" si="2"/>
        <v>16.05112878914905</v>
      </c>
    </row>
    <row r="177" spans="3:4" x14ac:dyDescent="0.3">
      <c r="C177" s="143">
        <v>17.835256685283913</v>
      </c>
      <c r="D177" s="143">
        <f t="shared" si="2"/>
        <v>16.051731016755522</v>
      </c>
    </row>
    <row r="178" spans="3:4" x14ac:dyDescent="0.3">
      <c r="C178" s="143">
        <v>17.864146642655001</v>
      </c>
      <c r="D178" s="143">
        <f t="shared" si="2"/>
        <v>16.077731978389501</v>
      </c>
    </row>
    <row r="179" spans="3:4" x14ac:dyDescent="0.3">
      <c r="C179" s="143">
        <v>17.869069555108684</v>
      </c>
      <c r="D179" s="143">
        <f t="shared" si="2"/>
        <v>16.082162599597815</v>
      </c>
    </row>
    <row r="180" spans="3:4" x14ac:dyDescent="0.3">
      <c r="C180" s="143">
        <v>17.882445353191855</v>
      </c>
      <c r="D180" s="143">
        <f t="shared" si="2"/>
        <v>16.094200817872672</v>
      </c>
    </row>
    <row r="181" spans="3:4" x14ac:dyDescent="0.3">
      <c r="C181" s="143">
        <v>17.928765632282328</v>
      </c>
      <c r="D181" s="143">
        <f t="shared" si="2"/>
        <v>16.135889069054095</v>
      </c>
    </row>
    <row r="182" spans="3:4" x14ac:dyDescent="0.3">
      <c r="C182" s="143">
        <v>17.93910218970294</v>
      </c>
      <c r="D182" s="143">
        <f t="shared" si="2"/>
        <v>16.145191970732647</v>
      </c>
    </row>
    <row r="183" spans="3:4" x14ac:dyDescent="0.3">
      <c r="C183" s="143">
        <v>17.949763032277264</v>
      </c>
      <c r="D183" s="143">
        <f t="shared" si="2"/>
        <v>16.154786729049537</v>
      </c>
    </row>
    <row r="184" spans="3:4" x14ac:dyDescent="0.3">
      <c r="C184" s="143">
        <v>17.952759369955057</v>
      </c>
      <c r="D184" s="143">
        <f t="shared" si="2"/>
        <v>16.157483432959552</v>
      </c>
    </row>
    <row r="185" spans="3:4" x14ac:dyDescent="0.3">
      <c r="C185" s="143">
        <v>17.960272738308834</v>
      </c>
      <c r="D185" s="143">
        <f t="shared" si="2"/>
        <v>16.164245464477951</v>
      </c>
    </row>
    <row r="186" spans="3:4" x14ac:dyDescent="0.3">
      <c r="C186" s="143">
        <v>17.960933774926207</v>
      </c>
      <c r="D186" s="143">
        <f t="shared" si="2"/>
        <v>16.164840397433586</v>
      </c>
    </row>
    <row r="187" spans="3:4" x14ac:dyDescent="0.3">
      <c r="C187" s="143">
        <v>17.960949763460238</v>
      </c>
      <c r="D187" s="143">
        <f t="shared" si="2"/>
        <v>16.164854787114216</v>
      </c>
    </row>
    <row r="188" spans="3:4" x14ac:dyDescent="0.3">
      <c r="C188" s="143">
        <v>17.962449543397774</v>
      </c>
      <c r="D188" s="143">
        <f t="shared" si="2"/>
        <v>16.166204589057998</v>
      </c>
    </row>
    <row r="189" spans="3:4" x14ac:dyDescent="0.3">
      <c r="C189" s="143">
        <v>17.992392387845815</v>
      </c>
      <c r="D189" s="143">
        <f t="shared" si="2"/>
        <v>16.193153149061235</v>
      </c>
    </row>
    <row r="190" spans="3:4" x14ac:dyDescent="0.3">
      <c r="C190" s="143">
        <v>17.995417605075335</v>
      </c>
      <c r="D190" s="143">
        <f t="shared" si="2"/>
        <v>16.195875844567801</v>
      </c>
    </row>
    <row r="191" spans="3:4" x14ac:dyDescent="0.3">
      <c r="C191" s="143">
        <v>18.001395580005692</v>
      </c>
      <c r="D191" s="143">
        <f t="shared" si="2"/>
        <v>16.201256022005122</v>
      </c>
    </row>
    <row r="192" spans="3:4" x14ac:dyDescent="0.3">
      <c r="C192" s="143">
        <v>18.006143740594695</v>
      </c>
      <c r="D192" s="143">
        <f t="shared" si="2"/>
        <v>16.205529366535227</v>
      </c>
    </row>
    <row r="193" spans="3:4" x14ac:dyDescent="0.3">
      <c r="C193" s="143">
        <v>18.01464483149562</v>
      </c>
      <c r="D193" s="143">
        <f t="shared" si="2"/>
        <v>16.213180348346057</v>
      </c>
    </row>
    <row r="194" spans="3:4" x14ac:dyDescent="0.3">
      <c r="C194" s="143">
        <v>18.024178562058278</v>
      </c>
      <c r="D194" s="143">
        <f t="shared" si="2"/>
        <v>16.22176070585245</v>
      </c>
    </row>
    <row r="195" spans="3:4" x14ac:dyDescent="0.3">
      <c r="C195" s="143">
        <v>18.032750179690954</v>
      </c>
      <c r="D195" s="143">
        <f t="shared" si="2"/>
        <v>16.229475161721858</v>
      </c>
    </row>
    <row r="196" spans="3:4" x14ac:dyDescent="0.3">
      <c r="C196" s="143">
        <v>18.055493093080241</v>
      </c>
      <c r="D196" s="143">
        <f t="shared" ref="D196:D259" si="3">C196*$D$3</f>
        <v>16.249943783772217</v>
      </c>
    </row>
    <row r="197" spans="3:4" x14ac:dyDescent="0.3">
      <c r="C197" s="143">
        <v>18.057626448311328</v>
      </c>
      <c r="D197" s="143">
        <f t="shared" si="3"/>
        <v>16.251863803480195</v>
      </c>
    </row>
    <row r="198" spans="3:4" x14ac:dyDescent="0.3">
      <c r="C198" s="143">
        <v>18.075019250258837</v>
      </c>
      <c r="D198" s="143">
        <f t="shared" si="3"/>
        <v>16.267517325232955</v>
      </c>
    </row>
    <row r="199" spans="3:4" x14ac:dyDescent="0.3">
      <c r="C199" s="143">
        <v>18.07559132766681</v>
      </c>
      <c r="D199" s="143">
        <f t="shared" si="3"/>
        <v>16.26803219490013</v>
      </c>
    </row>
    <row r="200" spans="3:4" x14ac:dyDescent="0.3">
      <c r="C200" s="143">
        <v>18.102051516238411</v>
      </c>
      <c r="D200" s="143">
        <f t="shared" si="3"/>
        <v>16.291846364614571</v>
      </c>
    </row>
    <row r="201" spans="3:4" x14ac:dyDescent="0.3">
      <c r="C201" s="143">
        <v>18.111716897998988</v>
      </c>
      <c r="D201" s="143">
        <f t="shared" si="3"/>
        <v>16.30054520819909</v>
      </c>
    </row>
    <row r="202" spans="3:4" x14ac:dyDescent="0.3">
      <c r="C202" s="143">
        <v>18.122344949720876</v>
      </c>
      <c r="D202" s="143">
        <f t="shared" si="3"/>
        <v>16.310110454748788</v>
      </c>
    </row>
    <row r="203" spans="3:4" x14ac:dyDescent="0.3">
      <c r="C203" s="143">
        <v>18.126352257846492</v>
      </c>
      <c r="D203" s="143">
        <f t="shared" si="3"/>
        <v>16.313717032061842</v>
      </c>
    </row>
    <row r="204" spans="3:4" x14ac:dyDescent="0.3">
      <c r="C204" s="143">
        <v>18.13316551311997</v>
      </c>
      <c r="D204" s="143">
        <f t="shared" si="3"/>
        <v>16.319848961807974</v>
      </c>
    </row>
    <row r="205" spans="3:4" x14ac:dyDescent="0.3">
      <c r="C205" s="143">
        <v>18.140414998067261</v>
      </c>
      <c r="D205" s="143">
        <f t="shared" si="3"/>
        <v>16.326373498260534</v>
      </c>
    </row>
    <row r="206" spans="3:4" x14ac:dyDescent="0.3">
      <c r="C206" s="143">
        <v>18.179376538983721</v>
      </c>
      <c r="D206" s="143">
        <f t="shared" si="3"/>
        <v>16.361438885085349</v>
      </c>
    </row>
    <row r="207" spans="3:4" x14ac:dyDescent="0.3">
      <c r="C207" s="143">
        <v>18.185608231138477</v>
      </c>
      <c r="D207" s="143">
        <f t="shared" si="3"/>
        <v>16.367047408024629</v>
      </c>
    </row>
    <row r="208" spans="3:4" x14ac:dyDescent="0.3">
      <c r="C208" s="143">
        <v>18.187865625981459</v>
      </c>
      <c r="D208" s="143">
        <f t="shared" si="3"/>
        <v>16.369079063383314</v>
      </c>
    </row>
    <row r="209" spans="3:4" x14ac:dyDescent="0.3">
      <c r="C209" s="143">
        <v>18.187975770102351</v>
      </c>
      <c r="D209" s="143">
        <f t="shared" si="3"/>
        <v>16.369178193092118</v>
      </c>
    </row>
    <row r="210" spans="3:4" x14ac:dyDescent="0.3">
      <c r="C210" s="143">
        <v>18.193428686464191</v>
      </c>
      <c r="D210" s="143">
        <f t="shared" si="3"/>
        <v>16.374085817817772</v>
      </c>
    </row>
    <row r="211" spans="3:4" x14ac:dyDescent="0.3">
      <c r="C211" s="143">
        <v>18.19492657190877</v>
      </c>
      <c r="D211" s="143">
        <f t="shared" si="3"/>
        <v>16.375433914717892</v>
      </c>
    </row>
    <row r="212" spans="3:4" x14ac:dyDescent="0.3">
      <c r="C212" s="143">
        <v>18.204101320864567</v>
      </c>
      <c r="D212" s="143">
        <f t="shared" si="3"/>
        <v>16.383691188778112</v>
      </c>
    </row>
    <row r="213" spans="3:4" x14ac:dyDescent="0.3">
      <c r="C213" s="143">
        <v>18.213383477502713</v>
      </c>
      <c r="D213" s="143">
        <f t="shared" si="3"/>
        <v>16.392045129752443</v>
      </c>
    </row>
    <row r="214" spans="3:4" x14ac:dyDescent="0.3">
      <c r="C214" s="143">
        <v>18.216108777419034</v>
      </c>
      <c r="D214" s="143">
        <f t="shared" si="3"/>
        <v>16.39449789967713</v>
      </c>
    </row>
    <row r="215" spans="3:4" x14ac:dyDescent="0.3">
      <c r="C215" s="143">
        <v>18.218514022549041</v>
      </c>
      <c r="D215" s="143">
        <f t="shared" si="3"/>
        <v>16.396662620294137</v>
      </c>
    </row>
    <row r="216" spans="3:4" x14ac:dyDescent="0.3">
      <c r="C216" s="143">
        <v>18.220467313290357</v>
      </c>
      <c r="D216" s="143">
        <f t="shared" si="3"/>
        <v>16.398420581961322</v>
      </c>
    </row>
    <row r="217" spans="3:4" x14ac:dyDescent="0.3">
      <c r="C217" s="143">
        <v>18.238223112866429</v>
      </c>
      <c r="D217" s="143">
        <f t="shared" si="3"/>
        <v>16.414400801579788</v>
      </c>
    </row>
    <row r="218" spans="3:4" x14ac:dyDescent="0.3">
      <c r="C218" s="143">
        <v>18.246773442338661</v>
      </c>
      <c r="D218" s="143">
        <f t="shared" si="3"/>
        <v>16.422096098104795</v>
      </c>
    </row>
    <row r="219" spans="3:4" x14ac:dyDescent="0.3">
      <c r="C219" s="143">
        <v>18.248571324177355</v>
      </c>
      <c r="D219" s="143">
        <f t="shared" si="3"/>
        <v>16.423714191759622</v>
      </c>
    </row>
    <row r="220" spans="3:4" x14ac:dyDescent="0.3">
      <c r="C220" s="143">
        <v>18.259121022602166</v>
      </c>
      <c r="D220" s="143">
        <f t="shared" si="3"/>
        <v>16.433208920341951</v>
      </c>
    </row>
    <row r="221" spans="3:4" x14ac:dyDescent="0.3">
      <c r="C221" s="143">
        <v>18.289662855363261</v>
      </c>
      <c r="D221" s="143">
        <f t="shared" si="3"/>
        <v>16.460696569826936</v>
      </c>
    </row>
    <row r="222" spans="3:4" x14ac:dyDescent="0.3">
      <c r="C222" s="143">
        <v>18.300311990250478</v>
      </c>
      <c r="D222" s="143">
        <f t="shared" si="3"/>
        <v>16.470280791225431</v>
      </c>
    </row>
    <row r="223" spans="3:4" x14ac:dyDescent="0.3">
      <c r="C223" s="143">
        <v>18.307965174746819</v>
      </c>
      <c r="D223" s="143">
        <f t="shared" si="3"/>
        <v>16.477168657272138</v>
      </c>
    </row>
    <row r="224" spans="3:4" x14ac:dyDescent="0.3">
      <c r="C224" s="143">
        <v>18.350410567022319</v>
      </c>
      <c r="D224" s="143">
        <f t="shared" si="3"/>
        <v>16.515369510320088</v>
      </c>
    </row>
    <row r="225" spans="3:4" x14ac:dyDescent="0.3">
      <c r="C225" s="143">
        <v>18.354169307638362</v>
      </c>
      <c r="D225" s="143">
        <f t="shared" si="3"/>
        <v>16.518752376874527</v>
      </c>
    </row>
    <row r="226" spans="3:4" x14ac:dyDescent="0.3">
      <c r="C226" s="143">
        <v>18.380223661981706</v>
      </c>
      <c r="D226" s="143">
        <f t="shared" si="3"/>
        <v>16.542201295783535</v>
      </c>
    </row>
    <row r="227" spans="3:4" x14ac:dyDescent="0.3">
      <c r="C227" s="143">
        <v>18.384395677694769</v>
      </c>
      <c r="D227" s="143">
        <f t="shared" si="3"/>
        <v>16.545956109925292</v>
      </c>
    </row>
    <row r="228" spans="3:4" x14ac:dyDescent="0.3">
      <c r="C228" s="143">
        <v>18.386104286847804</v>
      </c>
      <c r="D228" s="143">
        <f t="shared" si="3"/>
        <v>16.547493858163023</v>
      </c>
    </row>
    <row r="229" spans="3:4" x14ac:dyDescent="0.3">
      <c r="C229" s="143">
        <v>18.387827060044064</v>
      </c>
      <c r="D229" s="143">
        <f t="shared" si="3"/>
        <v>16.549044354039658</v>
      </c>
    </row>
    <row r="230" spans="3:4" x14ac:dyDescent="0.3">
      <c r="C230" s="143">
        <v>18.392341819535044</v>
      </c>
      <c r="D230" s="143">
        <f t="shared" si="3"/>
        <v>16.55310763758154</v>
      </c>
    </row>
    <row r="231" spans="3:4" x14ac:dyDescent="0.3">
      <c r="C231" s="143">
        <v>18.401367902678835</v>
      </c>
      <c r="D231" s="143">
        <f t="shared" si="3"/>
        <v>16.561231112410951</v>
      </c>
    </row>
    <row r="232" spans="3:4" x14ac:dyDescent="0.3">
      <c r="C232" s="143">
        <v>18.430959258133171</v>
      </c>
      <c r="D232" s="143">
        <f t="shared" si="3"/>
        <v>16.587863332319856</v>
      </c>
    </row>
    <row r="233" spans="3:4" x14ac:dyDescent="0.3">
      <c r="C233" s="143">
        <v>18.439809743166972</v>
      </c>
      <c r="D233" s="143">
        <f t="shared" si="3"/>
        <v>16.595828768850275</v>
      </c>
    </row>
    <row r="234" spans="3:4" x14ac:dyDescent="0.3">
      <c r="C234" s="143">
        <v>18.440024258252958</v>
      </c>
      <c r="D234" s="143">
        <f t="shared" si="3"/>
        <v>16.596021832427663</v>
      </c>
    </row>
    <row r="235" spans="3:4" x14ac:dyDescent="0.3">
      <c r="C235" s="143">
        <v>18.443886589005491</v>
      </c>
      <c r="D235" s="143">
        <f t="shared" si="3"/>
        <v>16.599497930104942</v>
      </c>
    </row>
    <row r="236" spans="3:4" x14ac:dyDescent="0.3">
      <c r="C236" s="143">
        <v>18.455841161475835</v>
      </c>
      <c r="D236" s="143">
        <f t="shared" si="3"/>
        <v>16.61025704532825</v>
      </c>
    </row>
    <row r="237" spans="3:4" x14ac:dyDescent="0.3">
      <c r="C237" s="143">
        <v>18.455936339522548</v>
      </c>
      <c r="D237" s="143">
        <f t="shared" si="3"/>
        <v>16.610342705570293</v>
      </c>
    </row>
    <row r="238" spans="3:4" x14ac:dyDescent="0.3">
      <c r="C238" s="143">
        <v>18.457117289277068</v>
      </c>
      <c r="D238" s="143">
        <f t="shared" si="3"/>
        <v>16.611405560349361</v>
      </c>
    </row>
    <row r="239" spans="3:4" x14ac:dyDescent="0.3">
      <c r="C239" s="143">
        <v>18.466665423465422</v>
      </c>
      <c r="D239" s="143">
        <f t="shared" si="3"/>
        <v>16.619998881118882</v>
      </c>
    </row>
    <row r="240" spans="3:4" x14ac:dyDescent="0.3">
      <c r="C240" s="143">
        <v>18.49892733104496</v>
      </c>
      <c r="D240" s="143">
        <f t="shared" si="3"/>
        <v>16.649034597940464</v>
      </c>
    </row>
    <row r="241" spans="3:4" x14ac:dyDescent="0.3">
      <c r="C241" s="143">
        <v>18.51937179095713</v>
      </c>
      <c r="D241" s="143">
        <f t="shared" si="3"/>
        <v>16.667434611861417</v>
      </c>
    </row>
    <row r="242" spans="3:4" x14ac:dyDescent="0.3">
      <c r="C242" s="143">
        <v>18.525429191635073</v>
      </c>
      <c r="D242" s="143">
        <f t="shared" si="3"/>
        <v>16.672886272471565</v>
      </c>
    </row>
    <row r="243" spans="3:4" x14ac:dyDescent="0.3">
      <c r="C243" s="143">
        <v>18.532455386867898</v>
      </c>
      <c r="D243" s="143">
        <f t="shared" si="3"/>
        <v>16.67920984818111</v>
      </c>
    </row>
    <row r="244" spans="3:4" x14ac:dyDescent="0.3">
      <c r="C244" s="143">
        <v>18.534233284248103</v>
      </c>
      <c r="D244" s="143">
        <f t="shared" si="3"/>
        <v>16.680809955823293</v>
      </c>
    </row>
    <row r="245" spans="3:4" x14ac:dyDescent="0.3">
      <c r="C245" s="143">
        <v>18.53953250481079</v>
      </c>
      <c r="D245" s="143">
        <f t="shared" si="3"/>
        <v>16.68557925432971</v>
      </c>
    </row>
    <row r="246" spans="3:4" x14ac:dyDescent="0.3">
      <c r="C246" s="143">
        <v>18.540207152129309</v>
      </c>
      <c r="D246" s="143">
        <f t="shared" si="3"/>
        <v>16.68618643691638</v>
      </c>
    </row>
    <row r="247" spans="3:4" x14ac:dyDescent="0.3">
      <c r="C247" s="143">
        <v>18.540222403533392</v>
      </c>
      <c r="D247" s="143">
        <f t="shared" si="3"/>
        <v>16.686200163180054</v>
      </c>
    </row>
    <row r="248" spans="3:4" x14ac:dyDescent="0.3">
      <c r="C248" s="143">
        <v>18.541821989528795</v>
      </c>
      <c r="D248" s="143">
        <f t="shared" si="3"/>
        <v>16.687639790575915</v>
      </c>
    </row>
    <row r="249" spans="3:4" x14ac:dyDescent="0.3">
      <c r="C249" s="143">
        <v>18.545482080055798</v>
      </c>
      <c r="D249" s="143">
        <f t="shared" si="3"/>
        <v>16.69093387205022</v>
      </c>
    </row>
    <row r="250" spans="3:4" x14ac:dyDescent="0.3">
      <c r="C250" s="143">
        <v>18.549258242490879</v>
      </c>
      <c r="D250" s="143">
        <f t="shared" si="3"/>
        <v>16.694332418241792</v>
      </c>
    </row>
    <row r="251" spans="3:4" x14ac:dyDescent="0.3">
      <c r="C251" s="143">
        <v>18.562555741758242</v>
      </c>
      <c r="D251" s="143">
        <f t="shared" si="3"/>
        <v>16.70630016758242</v>
      </c>
    </row>
    <row r="252" spans="3:4" x14ac:dyDescent="0.3">
      <c r="C252" s="143">
        <v>18.57642247446671</v>
      </c>
      <c r="D252" s="143">
        <f t="shared" si="3"/>
        <v>16.718780227020041</v>
      </c>
    </row>
    <row r="253" spans="3:4" x14ac:dyDescent="0.3">
      <c r="C253" s="143">
        <v>18.583622618823938</v>
      </c>
      <c r="D253" s="143">
        <f t="shared" si="3"/>
        <v>16.725260356941543</v>
      </c>
    </row>
    <row r="254" spans="3:4" x14ac:dyDescent="0.3">
      <c r="C254" s="143">
        <v>18.589344407792236</v>
      </c>
      <c r="D254" s="143">
        <f t="shared" si="3"/>
        <v>16.730409967013014</v>
      </c>
    </row>
    <row r="255" spans="3:4" x14ac:dyDescent="0.3">
      <c r="C255" s="143">
        <v>18.591643784150421</v>
      </c>
      <c r="D255" s="143">
        <f t="shared" si="3"/>
        <v>16.732479405735379</v>
      </c>
    </row>
    <row r="256" spans="3:4" x14ac:dyDescent="0.3">
      <c r="C256" s="143">
        <v>18.61566215250031</v>
      </c>
      <c r="D256" s="143">
        <f t="shared" si="3"/>
        <v>16.75409593725028</v>
      </c>
    </row>
    <row r="257" spans="3:4" x14ac:dyDescent="0.3">
      <c r="C257" s="143">
        <v>18.616093868692349</v>
      </c>
      <c r="D257" s="143">
        <f t="shared" si="3"/>
        <v>16.754484481823116</v>
      </c>
    </row>
    <row r="258" spans="3:4" x14ac:dyDescent="0.3">
      <c r="C258" s="143">
        <v>18.619458575597584</v>
      </c>
      <c r="D258" s="143">
        <f t="shared" si="3"/>
        <v>16.757512718037827</v>
      </c>
    </row>
    <row r="259" spans="3:4" x14ac:dyDescent="0.3">
      <c r="C259" s="143">
        <v>18.665142859923126</v>
      </c>
      <c r="D259" s="143">
        <f t="shared" si="3"/>
        <v>16.798628573930813</v>
      </c>
    </row>
    <row r="260" spans="3:4" x14ac:dyDescent="0.3">
      <c r="C260" s="143">
        <v>18.673671467085356</v>
      </c>
      <c r="D260" s="143">
        <f t="shared" ref="D260:D323" si="4">C260*$D$3</f>
        <v>16.806304320376821</v>
      </c>
    </row>
    <row r="261" spans="3:4" x14ac:dyDescent="0.3">
      <c r="C261" s="143">
        <v>18.67960519967837</v>
      </c>
      <c r="D261" s="143">
        <f t="shared" si="4"/>
        <v>16.811644679710533</v>
      </c>
    </row>
    <row r="262" spans="3:4" x14ac:dyDescent="0.3">
      <c r="C262" s="143">
        <v>18.691726749104625</v>
      </c>
      <c r="D262" s="143">
        <f t="shared" si="4"/>
        <v>16.822554074194162</v>
      </c>
    </row>
    <row r="263" spans="3:4" x14ac:dyDescent="0.3">
      <c r="C263" s="143">
        <v>18.709318805590033</v>
      </c>
      <c r="D263" s="143">
        <f t="shared" si="4"/>
        <v>16.838386925031031</v>
      </c>
    </row>
    <row r="264" spans="3:4" x14ac:dyDescent="0.3">
      <c r="C264" s="143">
        <v>18.711461256535557</v>
      </c>
      <c r="D264" s="143">
        <f t="shared" si="4"/>
        <v>16.840315130882001</v>
      </c>
    </row>
    <row r="265" spans="3:4" x14ac:dyDescent="0.3">
      <c r="C265" s="143">
        <v>18.711724521427886</v>
      </c>
      <c r="D265" s="143">
        <f t="shared" si="4"/>
        <v>16.840552069285099</v>
      </c>
    </row>
    <row r="266" spans="3:4" x14ac:dyDescent="0.3">
      <c r="C266" s="143">
        <v>18.730083907396136</v>
      </c>
      <c r="D266" s="143">
        <f t="shared" si="4"/>
        <v>16.857075516656522</v>
      </c>
    </row>
    <row r="267" spans="3:4" x14ac:dyDescent="0.3">
      <c r="C267" s="143">
        <v>18.749787530191998</v>
      </c>
      <c r="D267" s="143">
        <f t="shared" si="4"/>
        <v>16.874808777172799</v>
      </c>
    </row>
    <row r="268" spans="3:4" x14ac:dyDescent="0.3">
      <c r="C268" s="143">
        <v>18.751143642182161</v>
      </c>
      <c r="D268" s="143">
        <f t="shared" si="4"/>
        <v>16.876029277963944</v>
      </c>
    </row>
    <row r="269" spans="3:4" x14ac:dyDescent="0.3">
      <c r="C269" s="143">
        <v>18.751464016126363</v>
      </c>
      <c r="D269" s="143">
        <f t="shared" si="4"/>
        <v>16.876317614513727</v>
      </c>
    </row>
    <row r="270" spans="3:4" x14ac:dyDescent="0.3">
      <c r="C270" s="143">
        <v>18.761162902522582</v>
      </c>
      <c r="D270" s="143">
        <f t="shared" si="4"/>
        <v>16.885046612270322</v>
      </c>
    </row>
    <row r="271" spans="3:4" x14ac:dyDescent="0.3">
      <c r="C271" s="143">
        <v>18.769226765410128</v>
      </c>
      <c r="D271" s="143">
        <f t="shared" si="4"/>
        <v>16.892304088869114</v>
      </c>
    </row>
    <row r="272" spans="3:4" x14ac:dyDescent="0.3">
      <c r="C272" s="143">
        <v>18.788823272346256</v>
      </c>
      <c r="D272" s="143">
        <f t="shared" si="4"/>
        <v>16.909940945111632</v>
      </c>
    </row>
    <row r="273" spans="3:4" x14ac:dyDescent="0.3">
      <c r="C273" s="143">
        <v>18.806257425742572</v>
      </c>
      <c r="D273" s="143">
        <f t="shared" si="4"/>
        <v>16.925631683168316</v>
      </c>
    </row>
    <row r="274" spans="3:4" x14ac:dyDescent="0.3">
      <c r="C274" s="143">
        <v>18.811284120927503</v>
      </c>
      <c r="D274" s="143">
        <f t="shared" si="4"/>
        <v>16.930155708834754</v>
      </c>
    </row>
    <row r="275" spans="3:4" x14ac:dyDescent="0.3">
      <c r="C275" s="143">
        <v>18.814128051589126</v>
      </c>
      <c r="D275" s="143">
        <f t="shared" si="4"/>
        <v>16.932715246430213</v>
      </c>
    </row>
    <row r="276" spans="3:4" x14ac:dyDescent="0.3">
      <c r="C276" s="143">
        <v>18.842775830068053</v>
      </c>
      <c r="D276" s="143">
        <f t="shared" si="4"/>
        <v>16.958498247061247</v>
      </c>
    </row>
    <row r="277" spans="3:4" x14ac:dyDescent="0.3">
      <c r="C277" s="143">
        <v>18.850036640006699</v>
      </c>
      <c r="D277" s="143">
        <f t="shared" si="4"/>
        <v>16.965032976006029</v>
      </c>
    </row>
    <row r="278" spans="3:4" x14ac:dyDescent="0.3">
      <c r="C278" s="143">
        <v>18.857205470788205</v>
      </c>
      <c r="D278" s="143">
        <f t="shared" si="4"/>
        <v>16.971484923709387</v>
      </c>
    </row>
    <row r="279" spans="3:4" x14ac:dyDescent="0.3">
      <c r="C279" s="143">
        <v>18.897996923340834</v>
      </c>
      <c r="D279" s="143">
        <f t="shared" si="4"/>
        <v>17.008197231006751</v>
      </c>
    </row>
    <row r="280" spans="3:4" x14ac:dyDescent="0.3">
      <c r="C280" s="143">
        <v>18.898141185172296</v>
      </c>
      <c r="D280" s="143">
        <f t="shared" si="4"/>
        <v>17.008327066655067</v>
      </c>
    </row>
    <row r="281" spans="3:4" x14ac:dyDescent="0.3">
      <c r="C281" s="143">
        <v>18.901548618371915</v>
      </c>
      <c r="D281" s="143">
        <f t="shared" si="4"/>
        <v>17.011393756534723</v>
      </c>
    </row>
    <row r="282" spans="3:4" x14ac:dyDescent="0.3">
      <c r="C282" s="143">
        <v>18.901878504485101</v>
      </c>
      <c r="D282" s="143">
        <f t="shared" si="4"/>
        <v>17.011690654036592</v>
      </c>
    </row>
    <row r="283" spans="3:4" x14ac:dyDescent="0.3">
      <c r="C283" s="143">
        <v>18.911372780076871</v>
      </c>
      <c r="D283" s="143">
        <f t="shared" si="4"/>
        <v>17.020235502069184</v>
      </c>
    </row>
    <row r="284" spans="3:4" x14ac:dyDescent="0.3">
      <c r="C284" s="143">
        <v>18.979050912769136</v>
      </c>
      <c r="D284" s="143">
        <f t="shared" si="4"/>
        <v>17.081145821492221</v>
      </c>
    </row>
    <row r="285" spans="3:4" x14ac:dyDescent="0.3">
      <c r="C285" s="143">
        <v>18.992559368354744</v>
      </c>
      <c r="D285" s="143">
        <f t="shared" si="4"/>
        <v>17.093303431519271</v>
      </c>
    </row>
    <row r="286" spans="3:4" x14ac:dyDescent="0.3">
      <c r="C286" s="143">
        <v>18.998251124919648</v>
      </c>
      <c r="D286" s="143">
        <f t="shared" si="4"/>
        <v>17.098426012427684</v>
      </c>
    </row>
    <row r="287" spans="3:4" x14ac:dyDescent="0.3">
      <c r="C287" s="143">
        <v>19.006631168155408</v>
      </c>
      <c r="D287" s="143">
        <f t="shared" si="4"/>
        <v>17.105968051339868</v>
      </c>
    </row>
    <row r="288" spans="3:4" x14ac:dyDescent="0.3">
      <c r="C288" s="143">
        <v>19.008962462210278</v>
      </c>
      <c r="D288" s="143">
        <f t="shared" si="4"/>
        <v>17.10806621598925</v>
      </c>
    </row>
    <row r="289" spans="3:4" x14ac:dyDescent="0.3">
      <c r="C289" s="143">
        <v>19.009377690324744</v>
      </c>
      <c r="D289" s="143">
        <f t="shared" si="4"/>
        <v>17.10843992129227</v>
      </c>
    </row>
    <row r="290" spans="3:4" x14ac:dyDescent="0.3">
      <c r="C290" s="143">
        <v>19.019145636314512</v>
      </c>
      <c r="D290" s="143">
        <f t="shared" si="4"/>
        <v>17.117231072683062</v>
      </c>
    </row>
    <row r="291" spans="3:4" x14ac:dyDescent="0.3">
      <c r="C291" s="143">
        <v>19.023254809200843</v>
      </c>
      <c r="D291" s="143">
        <f t="shared" si="4"/>
        <v>17.120929328280759</v>
      </c>
    </row>
    <row r="292" spans="3:4" x14ac:dyDescent="0.3">
      <c r="C292" s="143">
        <v>19.033443349357167</v>
      </c>
      <c r="D292" s="143">
        <f t="shared" si="4"/>
        <v>17.13009901442145</v>
      </c>
    </row>
    <row r="293" spans="3:4" x14ac:dyDescent="0.3">
      <c r="C293" s="143">
        <v>19.083872856665202</v>
      </c>
      <c r="D293" s="143">
        <f t="shared" si="4"/>
        <v>17.175485570998681</v>
      </c>
    </row>
    <row r="294" spans="3:4" x14ac:dyDescent="0.3">
      <c r="C294" s="143">
        <v>19.090049020021077</v>
      </c>
      <c r="D294" s="143">
        <f t="shared" si="4"/>
        <v>17.181044118018971</v>
      </c>
    </row>
    <row r="295" spans="3:4" x14ac:dyDescent="0.3">
      <c r="C295" s="143">
        <v>19.098363127142783</v>
      </c>
      <c r="D295" s="143">
        <f t="shared" si="4"/>
        <v>17.188526814428506</v>
      </c>
    </row>
    <row r="296" spans="3:4" x14ac:dyDescent="0.3">
      <c r="C296" s="143">
        <v>19.115567155425222</v>
      </c>
      <c r="D296" s="143">
        <f t="shared" si="4"/>
        <v>17.204010439882701</v>
      </c>
    </row>
    <row r="297" spans="3:4" x14ac:dyDescent="0.3">
      <c r="C297" s="143">
        <v>19.116766084014056</v>
      </c>
      <c r="D297" s="143">
        <f t="shared" si="4"/>
        <v>17.205089475612652</v>
      </c>
    </row>
    <row r="298" spans="3:4" x14ac:dyDescent="0.3">
      <c r="C298" s="143">
        <v>19.12202923239639</v>
      </c>
      <c r="D298" s="143">
        <f t="shared" si="4"/>
        <v>17.20982630915675</v>
      </c>
    </row>
    <row r="299" spans="3:4" x14ac:dyDescent="0.3">
      <c r="C299" s="143">
        <v>19.132171400831812</v>
      </c>
      <c r="D299" s="143">
        <f t="shared" si="4"/>
        <v>17.218954260748632</v>
      </c>
    </row>
    <row r="300" spans="3:4" x14ac:dyDescent="0.3">
      <c r="C300" s="143">
        <v>19.15564333449835</v>
      </c>
      <c r="D300" s="143">
        <f t="shared" si="4"/>
        <v>17.240079001048517</v>
      </c>
    </row>
    <row r="301" spans="3:4" x14ac:dyDescent="0.3">
      <c r="C301" s="143">
        <v>19.167713728410821</v>
      </c>
      <c r="D301" s="143">
        <f t="shared" si="4"/>
        <v>17.250942355569737</v>
      </c>
    </row>
    <row r="302" spans="3:4" x14ac:dyDescent="0.3">
      <c r="C302" s="143">
        <v>19.210619454275498</v>
      </c>
      <c r="D302" s="143">
        <f t="shared" si="4"/>
        <v>17.289557508847949</v>
      </c>
    </row>
    <row r="303" spans="3:4" x14ac:dyDescent="0.3">
      <c r="C303" s="143">
        <v>19.214485986469693</v>
      </c>
      <c r="D303" s="143">
        <f t="shared" si="4"/>
        <v>17.293037387822725</v>
      </c>
    </row>
    <row r="304" spans="3:4" x14ac:dyDescent="0.3">
      <c r="C304" s="143">
        <v>19.234454831982557</v>
      </c>
      <c r="D304" s="143">
        <f t="shared" si="4"/>
        <v>17.311009348784303</v>
      </c>
    </row>
    <row r="305" spans="3:4" x14ac:dyDescent="0.3">
      <c r="C305" s="143">
        <v>19.240403165558718</v>
      </c>
      <c r="D305" s="143">
        <f t="shared" si="4"/>
        <v>17.316362849002847</v>
      </c>
    </row>
    <row r="306" spans="3:4" x14ac:dyDescent="0.3">
      <c r="C306" s="143">
        <v>19.256518478639514</v>
      </c>
      <c r="D306" s="143">
        <f t="shared" si="4"/>
        <v>17.330866630775564</v>
      </c>
    </row>
    <row r="307" spans="3:4" x14ac:dyDescent="0.3">
      <c r="C307" s="143">
        <v>19.261985338985159</v>
      </c>
      <c r="D307" s="143">
        <f t="shared" si="4"/>
        <v>17.335786805086645</v>
      </c>
    </row>
    <row r="308" spans="3:4" x14ac:dyDescent="0.3">
      <c r="C308" s="143">
        <v>19.2861379044354</v>
      </c>
      <c r="D308" s="143">
        <f t="shared" si="4"/>
        <v>17.357524113991861</v>
      </c>
    </row>
    <row r="309" spans="3:4" x14ac:dyDescent="0.3">
      <c r="C309" s="143">
        <v>19.315231711324849</v>
      </c>
      <c r="D309" s="143">
        <f t="shared" si="4"/>
        <v>17.383708540192366</v>
      </c>
    </row>
    <row r="310" spans="3:4" x14ac:dyDescent="0.3">
      <c r="C310" s="143">
        <v>19.320319887857018</v>
      </c>
      <c r="D310" s="143">
        <f t="shared" si="4"/>
        <v>17.388287899071315</v>
      </c>
    </row>
    <row r="311" spans="3:4" x14ac:dyDescent="0.3">
      <c r="C311" s="143">
        <v>19.324736300579264</v>
      </c>
      <c r="D311" s="143">
        <f t="shared" si="4"/>
        <v>17.392262670521337</v>
      </c>
    </row>
    <row r="312" spans="3:4" x14ac:dyDescent="0.3">
      <c r="C312" s="143">
        <v>19.334812580117781</v>
      </c>
      <c r="D312" s="143">
        <f t="shared" si="4"/>
        <v>17.401331322106003</v>
      </c>
    </row>
    <row r="313" spans="3:4" x14ac:dyDescent="0.3">
      <c r="C313" s="143">
        <v>19.344755378877913</v>
      </c>
      <c r="D313" s="143">
        <f t="shared" si="4"/>
        <v>17.410279840990121</v>
      </c>
    </row>
    <row r="314" spans="3:4" x14ac:dyDescent="0.3">
      <c r="C314" s="143">
        <v>19.351958578889679</v>
      </c>
      <c r="D314" s="143">
        <f t="shared" si="4"/>
        <v>17.416762721000712</v>
      </c>
    </row>
    <row r="315" spans="3:4" x14ac:dyDescent="0.3">
      <c r="C315" s="143">
        <v>19.357865067243448</v>
      </c>
      <c r="D315" s="143">
        <f t="shared" si="4"/>
        <v>17.422078560519104</v>
      </c>
    </row>
    <row r="316" spans="3:4" x14ac:dyDescent="0.3">
      <c r="C316" s="143">
        <v>19.361956343602245</v>
      </c>
      <c r="D316" s="143">
        <f t="shared" si="4"/>
        <v>17.42576070924202</v>
      </c>
    </row>
    <row r="317" spans="3:4" x14ac:dyDescent="0.3">
      <c r="C317" s="143">
        <v>19.372158980804144</v>
      </c>
      <c r="D317" s="143">
        <f t="shared" si="4"/>
        <v>17.434943082723731</v>
      </c>
    </row>
    <row r="318" spans="3:4" x14ac:dyDescent="0.3">
      <c r="C318" s="143">
        <v>19.394642342101843</v>
      </c>
      <c r="D318" s="143">
        <f t="shared" si="4"/>
        <v>17.455178107891658</v>
      </c>
    </row>
    <row r="319" spans="3:4" x14ac:dyDescent="0.3">
      <c r="C319" s="143">
        <v>19.396826303896749</v>
      </c>
      <c r="D319" s="143">
        <f t="shared" si="4"/>
        <v>17.457143673507073</v>
      </c>
    </row>
    <row r="320" spans="3:4" x14ac:dyDescent="0.3">
      <c r="C320" s="143">
        <v>19.3993894339295</v>
      </c>
      <c r="D320" s="143">
        <f t="shared" si="4"/>
        <v>17.45945049053655</v>
      </c>
    </row>
    <row r="321" spans="3:4" x14ac:dyDescent="0.3">
      <c r="C321" s="143">
        <v>19.4022817022861</v>
      </c>
      <c r="D321" s="143">
        <f t="shared" si="4"/>
        <v>17.462053532057489</v>
      </c>
    </row>
    <row r="322" spans="3:4" x14ac:dyDescent="0.3">
      <c r="C322" s="143">
        <v>19.423501678876679</v>
      </c>
      <c r="D322" s="143">
        <f t="shared" si="4"/>
        <v>17.481151510989012</v>
      </c>
    </row>
    <row r="323" spans="3:4" x14ac:dyDescent="0.3">
      <c r="C323" s="143">
        <v>19.46067978512313</v>
      </c>
      <c r="D323" s="143">
        <f t="shared" si="4"/>
        <v>17.514611806610816</v>
      </c>
    </row>
    <row r="324" spans="3:4" x14ac:dyDescent="0.3">
      <c r="C324" s="143">
        <v>19.47012397422171</v>
      </c>
      <c r="D324" s="143">
        <f t="shared" ref="D324:D387" si="5">C324*$D$3</f>
        <v>17.52311157679954</v>
      </c>
    </row>
    <row r="325" spans="3:4" x14ac:dyDescent="0.3">
      <c r="C325" s="143">
        <v>19.480622554282721</v>
      </c>
      <c r="D325" s="143">
        <f t="shared" si="5"/>
        <v>17.532560298854449</v>
      </c>
    </row>
    <row r="326" spans="3:4" x14ac:dyDescent="0.3">
      <c r="C326" s="143">
        <v>19.48413287606855</v>
      </c>
      <c r="D326" s="143">
        <f t="shared" si="5"/>
        <v>17.535719588461696</v>
      </c>
    </row>
    <row r="327" spans="3:4" x14ac:dyDescent="0.3">
      <c r="C327" s="143">
        <v>19.561756884042598</v>
      </c>
      <c r="D327" s="143">
        <f t="shared" si="5"/>
        <v>17.60558119563834</v>
      </c>
    </row>
    <row r="328" spans="3:4" x14ac:dyDescent="0.3">
      <c r="C328" s="143">
        <v>19.571486220876803</v>
      </c>
      <c r="D328" s="143">
        <f t="shared" si="5"/>
        <v>17.614337598789124</v>
      </c>
    </row>
    <row r="329" spans="3:4" x14ac:dyDescent="0.3">
      <c r="C329" s="143">
        <v>19.593715202857705</v>
      </c>
      <c r="D329" s="143">
        <f t="shared" si="5"/>
        <v>17.634343682571934</v>
      </c>
    </row>
    <row r="330" spans="3:4" x14ac:dyDescent="0.3">
      <c r="C330" s="143">
        <v>19.623508356863926</v>
      </c>
      <c r="D330" s="143">
        <f t="shared" si="5"/>
        <v>17.661157521177532</v>
      </c>
    </row>
    <row r="331" spans="3:4" x14ac:dyDescent="0.3">
      <c r="C331" s="143">
        <v>19.624104923343168</v>
      </c>
      <c r="D331" s="143">
        <f t="shared" si="5"/>
        <v>17.661694431008851</v>
      </c>
    </row>
    <row r="332" spans="3:4" x14ac:dyDescent="0.3">
      <c r="C332" s="143">
        <v>19.640862408915559</v>
      </c>
      <c r="D332" s="143">
        <f t="shared" si="5"/>
        <v>17.676776168024006</v>
      </c>
    </row>
    <row r="333" spans="3:4" x14ac:dyDescent="0.3">
      <c r="C333" s="143">
        <v>19.656337537178143</v>
      </c>
      <c r="D333" s="143">
        <f t="shared" si="5"/>
        <v>17.690703783460329</v>
      </c>
    </row>
    <row r="334" spans="3:4" x14ac:dyDescent="0.3">
      <c r="C334" s="143">
        <v>19.725685993032631</v>
      </c>
      <c r="D334" s="143">
        <f t="shared" si="5"/>
        <v>17.753117393729369</v>
      </c>
    </row>
    <row r="335" spans="3:4" x14ac:dyDescent="0.3">
      <c r="C335" s="143">
        <v>19.7428267763623</v>
      </c>
      <c r="D335" s="143">
        <f t="shared" si="5"/>
        <v>17.768544098726071</v>
      </c>
    </row>
    <row r="336" spans="3:4" x14ac:dyDescent="0.3">
      <c r="C336" s="143">
        <v>19.753063358461961</v>
      </c>
      <c r="D336" s="143">
        <f t="shared" si="5"/>
        <v>17.777757022615766</v>
      </c>
    </row>
    <row r="337" spans="3:4" x14ac:dyDescent="0.3">
      <c r="C337" s="143">
        <v>19.754609808424775</v>
      </c>
      <c r="D337" s="143">
        <f t="shared" si="5"/>
        <v>17.779148827582297</v>
      </c>
    </row>
    <row r="338" spans="3:4" x14ac:dyDescent="0.3">
      <c r="C338" s="143">
        <v>19.770915067278246</v>
      </c>
      <c r="D338" s="143">
        <f t="shared" si="5"/>
        <v>17.793823560550422</v>
      </c>
    </row>
    <row r="339" spans="3:4" x14ac:dyDescent="0.3">
      <c r="C339" s="143">
        <v>19.851359024792522</v>
      </c>
      <c r="D339" s="143">
        <f t="shared" si="5"/>
        <v>17.866223122313272</v>
      </c>
    </row>
    <row r="340" spans="3:4" x14ac:dyDescent="0.3">
      <c r="C340" s="143">
        <v>19.860982256342464</v>
      </c>
      <c r="D340" s="143">
        <f t="shared" si="5"/>
        <v>17.874884030708216</v>
      </c>
    </row>
    <row r="341" spans="3:4" x14ac:dyDescent="0.3">
      <c r="C341" s="143">
        <v>19.876396967485082</v>
      </c>
      <c r="D341" s="143">
        <f t="shared" si="5"/>
        <v>17.888757270736573</v>
      </c>
    </row>
    <row r="342" spans="3:4" x14ac:dyDescent="0.3">
      <c r="C342" s="143">
        <v>19.877408775114226</v>
      </c>
      <c r="D342" s="143">
        <f t="shared" si="5"/>
        <v>17.889667897602806</v>
      </c>
    </row>
    <row r="343" spans="3:4" x14ac:dyDescent="0.3">
      <c r="C343" s="143">
        <v>19.905104284764228</v>
      </c>
      <c r="D343" s="143">
        <f t="shared" si="5"/>
        <v>17.914593856287805</v>
      </c>
    </row>
    <row r="344" spans="3:4" x14ac:dyDescent="0.3">
      <c r="C344" s="143">
        <v>19.933175529625014</v>
      </c>
      <c r="D344" s="143">
        <f t="shared" si="5"/>
        <v>17.939857976662513</v>
      </c>
    </row>
    <row r="345" spans="3:4" x14ac:dyDescent="0.3">
      <c r="C345" s="143">
        <v>19.957044312916562</v>
      </c>
      <c r="D345" s="143">
        <f t="shared" si="5"/>
        <v>17.961339881624905</v>
      </c>
    </row>
    <row r="346" spans="3:4" x14ac:dyDescent="0.3">
      <c r="C346" s="143">
        <v>19.958893997052417</v>
      </c>
      <c r="D346" s="143">
        <f t="shared" si="5"/>
        <v>17.963004597347176</v>
      </c>
    </row>
    <row r="347" spans="3:4" x14ac:dyDescent="0.3">
      <c r="C347" s="143">
        <v>19.970817708445402</v>
      </c>
      <c r="D347" s="143">
        <f t="shared" si="5"/>
        <v>17.973735937600864</v>
      </c>
    </row>
    <row r="348" spans="3:4" x14ac:dyDescent="0.3">
      <c r="C348" s="143">
        <v>20.002937802407718</v>
      </c>
      <c r="D348" s="143">
        <f t="shared" si="5"/>
        <v>18.002644022166947</v>
      </c>
    </row>
    <row r="349" spans="3:4" x14ac:dyDescent="0.3">
      <c r="C349" s="143">
        <v>20.016886600150197</v>
      </c>
      <c r="D349" s="143">
        <f t="shared" si="5"/>
        <v>18.015197940135177</v>
      </c>
    </row>
    <row r="350" spans="3:4" x14ac:dyDescent="0.3">
      <c r="C350" s="143">
        <v>20.051849147609147</v>
      </c>
      <c r="D350" s="143">
        <f t="shared" si="5"/>
        <v>18.046664232848233</v>
      </c>
    </row>
    <row r="351" spans="3:4" x14ac:dyDescent="0.3">
      <c r="C351" s="143">
        <v>20.074164367802318</v>
      </c>
      <c r="D351" s="143">
        <f t="shared" si="5"/>
        <v>18.066747931022086</v>
      </c>
    </row>
    <row r="352" spans="3:4" x14ac:dyDescent="0.3">
      <c r="C352" s="143">
        <v>20.077128462218997</v>
      </c>
      <c r="D352" s="143">
        <f t="shared" si="5"/>
        <v>18.069415615997098</v>
      </c>
    </row>
    <row r="353" spans="3:4" x14ac:dyDescent="0.3">
      <c r="C353" s="143">
        <v>20.084492778249786</v>
      </c>
      <c r="D353" s="143">
        <f t="shared" si="5"/>
        <v>18.076043500424806</v>
      </c>
    </row>
    <row r="354" spans="3:4" x14ac:dyDescent="0.3">
      <c r="C354" s="143">
        <v>20.131402880410196</v>
      </c>
      <c r="D354" s="143">
        <f t="shared" si="5"/>
        <v>18.118262592369177</v>
      </c>
    </row>
    <row r="355" spans="3:4" x14ac:dyDescent="0.3">
      <c r="C355" s="143">
        <v>20.133745474492592</v>
      </c>
      <c r="D355" s="143">
        <f t="shared" si="5"/>
        <v>18.120370927043332</v>
      </c>
    </row>
    <row r="356" spans="3:4" x14ac:dyDescent="0.3">
      <c r="C356" s="143">
        <v>20.198946954813358</v>
      </c>
      <c r="D356" s="143">
        <f t="shared" si="5"/>
        <v>18.179052259332025</v>
      </c>
    </row>
    <row r="357" spans="3:4" x14ac:dyDescent="0.3">
      <c r="C357" s="143">
        <v>20.233308155885897</v>
      </c>
      <c r="D357" s="143">
        <f t="shared" si="5"/>
        <v>18.209977340297307</v>
      </c>
    </row>
    <row r="358" spans="3:4" x14ac:dyDescent="0.3">
      <c r="C358" s="143">
        <v>20.236999486041206</v>
      </c>
      <c r="D358" s="143">
        <f t="shared" si="5"/>
        <v>18.213299537437088</v>
      </c>
    </row>
    <row r="359" spans="3:4" x14ac:dyDescent="0.3">
      <c r="C359" s="143">
        <v>20.247083003750316</v>
      </c>
      <c r="D359" s="143">
        <f t="shared" si="5"/>
        <v>18.222374703375284</v>
      </c>
    </row>
    <row r="360" spans="3:4" x14ac:dyDescent="0.3">
      <c r="C360" s="143">
        <v>20.256661396717504</v>
      </c>
      <c r="D360" s="143">
        <f t="shared" si="5"/>
        <v>18.230995257045755</v>
      </c>
    </row>
    <row r="361" spans="3:4" x14ac:dyDescent="0.3">
      <c r="C361" s="143">
        <v>20.260563137262526</v>
      </c>
      <c r="D361" s="143">
        <f t="shared" si="5"/>
        <v>18.234506823536275</v>
      </c>
    </row>
    <row r="362" spans="3:4" x14ac:dyDescent="0.3">
      <c r="C362" s="143">
        <v>20.273988361064223</v>
      </c>
      <c r="D362" s="143">
        <f t="shared" si="5"/>
        <v>18.246589524957802</v>
      </c>
    </row>
    <row r="363" spans="3:4" x14ac:dyDescent="0.3">
      <c r="C363" s="143">
        <v>20.286227527650055</v>
      </c>
      <c r="D363" s="143">
        <f t="shared" si="5"/>
        <v>18.257604774885049</v>
      </c>
    </row>
    <row r="364" spans="3:4" x14ac:dyDescent="0.3">
      <c r="C364" s="143">
        <v>20.320111065741116</v>
      </c>
      <c r="D364" s="143">
        <f t="shared" si="5"/>
        <v>18.288099959167006</v>
      </c>
    </row>
    <row r="365" spans="3:4" x14ac:dyDescent="0.3">
      <c r="C365" s="143">
        <v>20.321719557281892</v>
      </c>
      <c r="D365" s="143">
        <f t="shared" si="5"/>
        <v>18.289547601553704</v>
      </c>
    </row>
    <row r="366" spans="3:4" x14ac:dyDescent="0.3">
      <c r="C366" s="143">
        <v>20.345866282085865</v>
      </c>
      <c r="D366" s="143">
        <f t="shared" si="5"/>
        <v>18.311279653877278</v>
      </c>
    </row>
    <row r="367" spans="3:4" x14ac:dyDescent="0.3">
      <c r="C367" s="143">
        <v>20.380600802796842</v>
      </c>
      <c r="D367" s="143">
        <f t="shared" si="5"/>
        <v>18.342540722517157</v>
      </c>
    </row>
    <row r="368" spans="3:4" x14ac:dyDescent="0.3">
      <c r="C368" s="143">
        <v>20.41865009662094</v>
      </c>
      <c r="D368" s="143">
        <f t="shared" si="5"/>
        <v>18.376785086958847</v>
      </c>
    </row>
    <row r="369" spans="3:4" x14ac:dyDescent="0.3">
      <c r="C369" s="143">
        <v>20.448375675732521</v>
      </c>
      <c r="D369" s="143">
        <f t="shared" si="5"/>
        <v>18.403538108159271</v>
      </c>
    </row>
    <row r="370" spans="3:4" x14ac:dyDescent="0.3">
      <c r="C370" s="143">
        <v>20.460139229213283</v>
      </c>
      <c r="D370" s="143">
        <f t="shared" si="5"/>
        <v>18.414125306291954</v>
      </c>
    </row>
    <row r="371" spans="3:4" x14ac:dyDescent="0.3">
      <c r="C371" s="143">
        <v>20.472562315917955</v>
      </c>
      <c r="D371" s="143">
        <f t="shared" si="5"/>
        <v>18.425306084326159</v>
      </c>
    </row>
    <row r="372" spans="3:4" x14ac:dyDescent="0.3">
      <c r="C372" s="143">
        <v>20.487775844065435</v>
      </c>
      <c r="D372" s="143">
        <f t="shared" si="5"/>
        <v>18.438998259658891</v>
      </c>
    </row>
    <row r="373" spans="3:4" x14ac:dyDescent="0.3">
      <c r="C373" s="143">
        <v>20.586338530258129</v>
      </c>
      <c r="D373" s="143">
        <f t="shared" si="5"/>
        <v>18.527704677232315</v>
      </c>
    </row>
    <row r="374" spans="3:4" x14ac:dyDescent="0.3">
      <c r="C374" s="143">
        <v>20.617382122891765</v>
      </c>
      <c r="D374" s="143">
        <f t="shared" si="5"/>
        <v>18.555643910602591</v>
      </c>
    </row>
    <row r="375" spans="3:4" x14ac:dyDescent="0.3">
      <c r="C375" s="143">
        <v>20.617603264267462</v>
      </c>
      <c r="D375" s="143">
        <f t="shared" si="5"/>
        <v>18.555842937840715</v>
      </c>
    </row>
    <row r="376" spans="3:4" x14ac:dyDescent="0.3">
      <c r="C376" s="143">
        <v>20.639958121827412</v>
      </c>
      <c r="D376" s="143">
        <f t="shared" si="5"/>
        <v>18.575962309644673</v>
      </c>
    </row>
    <row r="377" spans="3:4" x14ac:dyDescent="0.3">
      <c r="C377" s="143">
        <v>20.669277621353753</v>
      </c>
      <c r="D377" s="143">
        <f t="shared" si="5"/>
        <v>18.602349859218378</v>
      </c>
    </row>
    <row r="378" spans="3:4" x14ac:dyDescent="0.3">
      <c r="C378" s="143">
        <v>20.738935475176543</v>
      </c>
      <c r="D378" s="143">
        <f t="shared" si="5"/>
        <v>18.665041927658891</v>
      </c>
    </row>
    <row r="379" spans="3:4" x14ac:dyDescent="0.3">
      <c r="C379" s="143">
        <v>20.749947214076244</v>
      </c>
      <c r="D379" s="143">
        <f t="shared" si="5"/>
        <v>18.67495249266862</v>
      </c>
    </row>
    <row r="380" spans="3:4" x14ac:dyDescent="0.3">
      <c r="C380" s="143">
        <v>20.782433169360502</v>
      </c>
      <c r="D380" s="143">
        <f t="shared" si="5"/>
        <v>18.704189852424452</v>
      </c>
    </row>
    <row r="381" spans="3:4" x14ac:dyDescent="0.3">
      <c r="C381" s="143">
        <v>20.796333884825323</v>
      </c>
      <c r="D381" s="143">
        <f t="shared" si="5"/>
        <v>18.716700496342792</v>
      </c>
    </row>
    <row r="382" spans="3:4" x14ac:dyDescent="0.3">
      <c r="C382" s="143">
        <v>20.799754500818331</v>
      </c>
      <c r="D382" s="143">
        <f t="shared" si="5"/>
        <v>18.719779050736499</v>
      </c>
    </row>
    <row r="383" spans="3:4" x14ac:dyDescent="0.3">
      <c r="C383" s="143">
        <v>20.821210810105665</v>
      </c>
      <c r="D383" s="143">
        <f t="shared" si="5"/>
        <v>18.739089729095099</v>
      </c>
    </row>
    <row r="384" spans="3:4" x14ac:dyDescent="0.3">
      <c r="C384" s="143">
        <v>20.827728792009221</v>
      </c>
      <c r="D384" s="143">
        <f t="shared" si="5"/>
        <v>18.744955912808301</v>
      </c>
    </row>
    <row r="385" spans="3:4" x14ac:dyDescent="0.3">
      <c r="C385" s="143">
        <v>20.87851079987831</v>
      </c>
      <c r="D385" s="143">
        <f t="shared" si="5"/>
        <v>18.790659719890478</v>
      </c>
    </row>
    <row r="386" spans="3:4" x14ac:dyDescent="0.3">
      <c r="C386" s="143">
        <v>20.88607570868464</v>
      </c>
      <c r="D386" s="143">
        <f t="shared" si="5"/>
        <v>18.797468137816175</v>
      </c>
    </row>
    <row r="387" spans="3:4" x14ac:dyDescent="0.3">
      <c r="C387" s="143">
        <v>20.898009314105966</v>
      </c>
      <c r="D387" s="143">
        <f t="shared" si="5"/>
        <v>18.808208382695369</v>
      </c>
    </row>
    <row r="388" spans="3:4" x14ac:dyDescent="0.3">
      <c r="C388" s="143">
        <v>20.928625243368597</v>
      </c>
      <c r="D388" s="143">
        <f t="shared" ref="D388:D451" si="6">C388*$D$3</f>
        <v>18.835762719031738</v>
      </c>
    </row>
    <row r="389" spans="3:4" x14ac:dyDescent="0.3">
      <c r="C389" s="143">
        <v>20.961450137705761</v>
      </c>
      <c r="D389" s="143">
        <f t="shared" si="6"/>
        <v>18.865305123935187</v>
      </c>
    </row>
    <row r="390" spans="3:4" x14ac:dyDescent="0.3">
      <c r="C390" s="143">
        <v>20.967310012891666</v>
      </c>
      <c r="D390" s="143">
        <f t="shared" si="6"/>
        <v>18.870579011602501</v>
      </c>
    </row>
    <row r="391" spans="3:4" x14ac:dyDescent="0.3">
      <c r="C391" s="143">
        <v>20.994824020368075</v>
      </c>
      <c r="D391" s="143">
        <f t="shared" si="6"/>
        <v>18.895341618331269</v>
      </c>
    </row>
    <row r="392" spans="3:4" x14ac:dyDescent="0.3">
      <c r="C392" s="143">
        <v>21.067888602625445</v>
      </c>
      <c r="D392" s="143">
        <f t="shared" si="6"/>
        <v>18.961099742362901</v>
      </c>
    </row>
    <row r="393" spans="3:4" x14ac:dyDescent="0.3">
      <c r="C393" s="143">
        <v>21.104602975942147</v>
      </c>
      <c r="D393" s="143">
        <f t="shared" si="6"/>
        <v>18.994142678347931</v>
      </c>
    </row>
    <row r="394" spans="3:4" x14ac:dyDescent="0.3">
      <c r="C394" s="143">
        <v>21.127635728252276</v>
      </c>
      <c r="D394" s="143">
        <f t="shared" si="6"/>
        <v>19.014872155427049</v>
      </c>
    </row>
    <row r="395" spans="3:4" x14ac:dyDescent="0.3">
      <c r="C395" s="143">
        <v>21.135579827685241</v>
      </c>
      <c r="D395" s="143">
        <f t="shared" si="6"/>
        <v>19.022021844916718</v>
      </c>
    </row>
    <row r="396" spans="3:4" x14ac:dyDescent="0.3">
      <c r="C396" s="143">
        <v>21.146268659872288</v>
      </c>
      <c r="D396" s="143">
        <f t="shared" si="6"/>
        <v>19.031641793885058</v>
      </c>
    </row>
    <row r="397" spans="3:4" x14ac:dyDescent="0.3">
      <c r="C397" s="143">
        <v>21.181557603969484</v>
      </c>
      <c r="D397" s="143">
        <f t="shared" si="6"/>
        <v>19.063401843572535</v>
      </c>
    </row>
    <row r="398" spans="3:4" x14ac:dyDescent="0.3">
      <c r="C398" s="143">
        <v>21.210331612453679</v>
      </c>
      <c r="D398" s="143">
        <f t="shared" si="6"/>
        <v>19.089298451208311</v>
      </c>
    </row>
    <row r="399" spans="3:4" x14ac:dyDescent="0.3">
      <c r="C399" s="143">
        <v>21.23385536165004</v>
      </c>
      <c r="D399" s="143">
        <f t="shared" si="6"/>
        <v>19.110469825485037</v>
      </c>
    </row>
    <row r="400" spans="3:4" x14ac:dyDescent="0.3">
      <c r="C400" s="143">
        <v>21.265593387457454</v>
      </c>
      <c r="D400" s="143">
        <f t="shared" si="6"/>
        <v>19.139034048711707</v>
      </c>
    </row>
    <row r="401" spans="3:4" x14ac:dyDescent="0.3">
      <c r="C401" s="143">
        <v>21.320270619764948</v>
      </c>
      <c r="D401" s="143">
        <f t="shared" si="6"/>
        <v>19.188243557788454</v>
      </c>
    </row>
    <row r="402" spans="3:4" x14ac:dyDescent="0.3">
      <c r="C402" s="143">
        <v>21.323128787369836</v>
      </c>
      <c r="D402" s="143">
        <f t="shared" si="6"/>
        <v>19.190815908632853</v>
      </c>
    </row>
    <row r="403" spans="3:4" x14ac:dyDescent="0.3">
      <c r="C403" s="143">
        <v>21.326247060213273</v>
      </c>
      <c r="D403" s="143">
        <f t="shared" si="6"/>
        <v>19.193622354191945</v>
      </c>
    </row>
    <row r="404" spans="3:4" x14ac:dyDescent="0.3">
      <c r="C404" s="143">
        <v>21.329210071384054</v>
      </c>
      <c r="D404" s="143">
        <f t="shared" si="6"/>
        <v>19.196289064245651</v>
      </c>
    </row>
    <row r="405" spans="3:4" x14ac:dyDescent="0.3">
      <c r="C405" s="143">
        <v>21.341337383594841</v>
      </c>
      <c r="D405" s="143">
        <f t="shared" si="6"/>
        <v>19.207203645235357</v>
      </c>
    </row>
    <row r="406" spans="3:4" x14ac:dyDescent="0.3">
      <c r="C406" s="143">
        <v>21.430334513524993</v>
      </c>
      <c r="D406" s="143">
        <f t="shared" si="6"/>
        <v>19.287301062172496</v>
      </c>
    </row>
    <row r="407" spans="3:4" x14ac:dyDescent="0.3">
      <c r="C407" s="143">
        <v>21.487168962042322</v>
      </c>
      <c r="D407" s="143">
        <f t="shared" si="6"/>
        <v>19.338452065838091</v>
      </c>
    </row>
    <row r="408" spans="3:4" x14ac:dyDescent="0.3">
      <c r="C408" s="143">
        <v>21.48718341683859</v>
      </c>
      <c r="D408" s="143">
        <f t="shared" si="6"/>
        <v>19.338465075154733</v>
      </c>
    </row>
    <row r="409" spans="3:4" x14ac:dyDescent="0.3">
      <c r="C409" s="143">
        <v>21.498858634517099</v>
      </c>
      <c r="D409" s="143">
        <f t="shared" si="6"/>
        <v>19.348972771065391</v>
      </c>
    </row>
    <row r="410" spans="3:4" x14ac:dyDescent="0.3">
      <c r="C410" s="143">
        <v>21.518845716964979</v>
      </c>
      <c r="D410" s="143">
        <f t="shared" si="6"/>
        <v>19.36696114526848</v>
      </c>
    </row>
    <row r="411" spans="3:4" x14ac:dyDescent="0.3">
      <c r="C411" s="143">
        <v>21.529884690067213</v>
      </c>
      <c r="D411" s="143">
        <f t="shared" si="6"/>
        <v>19.376896221060491</v>
      </c>
    </row>
    <row r="412" spans="3:4" x14ac:dyDescent="0.3">
      <c r="C412" s="143">
        <v>21.533981004534951</v>
      </c>
      <c r="D412" s="143">
        <f t="shared" si="6"/>
        <v>19.380582904081457</v>
      </c>
    </row>
    <row r="413" spans="3:4" x14ac:dyDescent="0.3">
      <c r="C413" s="143">
        <v>21.583657522060548</v>
      </c>
      <c r="D413" s="143">
        <f t="shared" si="6"/>
        <v>19.425291769854493</v>
      </c>
    </row>
    <row r="414" spans="3:4" x14ac:dyDescent="0.3">
      <c r="C414" s="143">
        <v>21.600531308387783</v>
      </c>
      <c r="D414" s="143">
        <f t="shared" si="6"/>
        <v>19.440478177549004</v>
      </c>
    </row>
    <row r="415" spans="3:4" x14ac:dyDescent="0.3">
      <c r="C415" s="143">
        <v>21.623325706301777</v>
      </c>
      <c r="D415" s="143">
        <f t="shared" si="6"/>
        <v>19.4609931356716</v>
      </c>
    </row>
    <row r="416" spans="3:4" x14ac:dyDescent="0.3">
      <c r="C416" s="143">
        <v>21.626376482594161</v>
      </c>
      <c r="D416" s="143">
        <f t="shared" si="6"/>
        <v>19.463738834334745</v>
      </c>
    </row>
    <row r="417" spans="3:4" x14ac:dyDescent="0.3">
      <c r="C417" s="143">
        <v>21.64743983501058</v>
      </c>
      <c r="D417" s="143">
        <f t="shared" si="6"/>
        <v>19.482695851509522</v>
      </c>
    </row>
    <row r="418" spans="3:4" x14ac:dyDescent="0.3">
      <c r="C418" s="143">
        <v>21.662869719747892</v>
      </c>
      <c r="D418" s="143">
        <f t="shared" si="6"/>
        <v>19.496582747773104</v>
      </c>
    </row>
    <row r="419" spans="3:4" x14ac:dyDescent="0.3">
      <c r="C419" s="143">
        <v>21.69138642129251</v>
      </c>
      <c r="D419" s="143">
        <f t="shared" si="6"/>
        <v>19.522247779163258</v>
      </c>
    </row>
    <row r="420" spans="3:4" x14ac:dyDescent="0.3">
      <c r="C420" s="143">
        <v>21.756743618905976</v>
      </c>
      <c r="D420" s="143">
        <f t="shared" si="6"/>
        <v>19.581069257015379</v>
      </c>
    </row>
    <row r="421" spans="3:4" x14ac:dyDescent="0.3">
      <c r="C421" s="143">
        <v>21.772252326964651</v>
      </c>
      <c r="D421" s="143">
        <f t="shared" si="6"/>
        <v>19.595027094268186</v>
      </c>
    </row>
    <row r="422" spans="3:4" x14ac:dyDescent="0.3">
      <c r="C422" s="143">
        <v>21.78025121261717</v>
      </c>
      <c r="D422" s="143">
        <f t="shared" si="6"/>
        <v>19.602226091355455</v>
      </c>
    </row>
    <row r="423" spans="3:4" x14ac:dyDescent="0.3">
      <c r="C423" s="143">
        <v>21.785844192111519</v>
      </c>
      <c r="D423" s="143">
        <f t="shared" si="6"/>
        <v>19.607259772900367</v>
      </c>
    </row>
    <row r="424" spans="3:4" x14ac:dyDescent="0.3">
      <c r="C424" s="143">
        <v>21.799080393802601</v>
      </c>
      <c r="D424" s="143">
        <f t="shared" si="6"/>
        <v>19.619172354422343</v>
      </c>
    </row>
    <row r="425" spans="3:4" x14ac:dyDescent="0.3">
      <c r="C425" s="143">
        <v>21.876840267558524</v>
      </c>
      <c r="D425" s="143">
        <f t="shared" si="6"/>
        <v>19.689156240802671</v>
      </c>
    </row>
    <row r="426" spans="3:4" x14ac:dyDescent="0.3">
      <c r="C426" s="143">
        <v>21.880398946956095</v>
      </c>
      <c r="D426" s="143">
        <f t="shared" si="6"/>
        <v>19.692359052260485</v>
      </c>
    </row>
    <row r="427" spans="3:4" x14ac:dyDescent="0.3">
      <c r="C427" s="143">
        <v>21.900827270548767</v>
      </c>
      <c r="D427" s="143">
        <f t="shared" si="6"/>
        <v>19.710744543493892</v>
      </c>
    </row>
    <row r="428" spans="3:4" x14ac:dyDescent="0.3">
      <c r="C428" s="143">
        <v>21.922861819557816</v>
      </c>
      <c r="D428" s="143">
        <f t="shared" si="6"/>
        <v>19.730575637602037</v>
      </c>
    </row>
    <row r="429" spans="3:4" x14ac:dyDescent="0.3">
      <c r="C429" s="143">
        <v>21.936631316586848</v>
      </c>
      <c r="D429" s="143">
        <f t="shared" si="6"/>
        <v>19.742968184928163</v>
      </c>
    </row>
    <row r="430" spans="3:4" x14ac:dyDescent="0.3">
      <c r="C430" s="143">
        <v>21.942030431107359</v>
      </c>
      <c r="D430" s="143">
        <f t="shared" si="6"/>
        <v>19.747827387996622</v>
      </c>
    </row>
    <row r="431" spans="3:4" x14ac:dyDescent="0.3">
      <c r="C431" s="143">
        <v>21.970521559254454</v>
      </c>
      <c r="D431" s="143">
        <f t="shared" si="6"/>
        <v>19.77346940332901</v>
      </c>
    </row>
    <row r="432" spans="3:4" x14ac:dyDescent="0.3">
      <c r="C432" s="143">
        <v>22.020314428546804</v>
      </c>
      <c r="D432" s="143">
        <f t="shared" si="6"/>
        <v>19.818282985692125</v>
      </c>
    </row>
    <row r="433" spans="3:4" x14ac:dyDescent="0.3">
      <c r="C433" s="143">
        <v>22.039366847418393</v>
      </c>
      <c r="D433" s="143">
        <f t="shared" si="6"/>
        <v>19.835430162676555</v>
      </c>
    </row>
    <row r="434" spans="3:4" x14ac:dyDescent="0.3">
      <c r="C434" s="143">
        <v>22.092272643999511</v>
      </c>
      <c r="D434" s="143">
        <f t="shared" si="6"/>
        <v>19.883045379599562</v>
      </c>
    </row>
    <row r="435" spans="3:4" x14ac:dyDescent="0.3">
      <c r="C435" s="143">
        <v>22.160857793846478</v>
      </c>
      <c r="D435" s="143">
        <f t="shared" si="6"/>
        <v>19.944772014461829</v>
      </c>
    </row>
    <row r="436" spans="3:4" x14ac:dyDescent="0.3">
      <c r="C436" s="143">
        <v>22.213963328982139</v>
      </c>
      <c r="D436" s="143">
        <f t="shared" si="6"/>
        <v>19.992566996083927</v>
      </c>
    </row>
    <row r="437" spans="3:4" x14ac:dyDescent="0.3">
      <c r="C437" s="143">
        <v>22.228503054533821</v>
      </c>
      <c r="D437" s="143">
        <f t="shared" si="6"/>
        <v>20.00565274908044</v>
      </c>
    </row>
    <row r="438" spans="3:4" x14ac:dyDescent="0.3">
      <c r="C438" s="143">
        <v>22.260499685911714</v>
      </c>
      <c r="D438" s="143">
        <f t="shared" si="6"/>
        <v>20.034449717320545</v>
      </c>
    </row>
    <row r="439" spans="3:4" x14ac:dyDescent="0.3">
      <c r="C439" s="143">
        <v>22.2679396685961</v>
      </c>
      <c r="D439" s="143">
        <f t="shared" si="6"/>
        <v>20.04114570173649</v>
      </c>
    </row>
    <row r="440" spans="3:4" x14ac:dyDescent="0.3">
      <c r="C440" s="143">
        <v>22.294426967225888</v>
      </c>
      <c r="D440" s="143">
        <f t="shared" si="6"/>
        <v>20.064984270503299</v>
      </c>
    </row>
    <row r="441" spans="3:4" x14ac:dyDescent="0.3">
      <c r="C441" s="143">
        <v>22.323964893852921</v>
      </c>
      <c r="D441" s="143">
        <f t="shared" si="6"/>
        <v>20.09156840446763</v>
      </c>
    </row>
    <row r="442" spans="3:4" x14ac:dyDescent="0.3">
      <c r="C442" s="143">
        <v>22.354054000723515</v>
      </c>
      <c r="D442" s="143">
        <f t="shared" si="6"/>
        <v>20.118648600651163</v>
      </c>
    </row>
    <row r="443" spans="3:4" x14ac:dyDescent="0.3">
      <c r="C443" s="143">
        <v>22.413132146334679</v>
      </c>
      <c r="D443" s="143">
        <f t="shared" si="6"/>
        <v>20.17181893170121</v>
      </c>
    </row>
    <row r="444" spans="3:4" x14ac:dyDescent="0.3">
      <c r="C444" s="143">
        <v>22.542644905112688</v>
      </c>
      <c r="D444" s="143">
        <f t="shared" si="6"/>
        <v>20.28838041460142</v>
      </c>
    </row>
    <row r="445" spans="3:4" x14ac:dyDescent="0.3">
      <c r="C445" s="143">
        <v>22.628979894179896</v>
      </c>
      <c r="D445" s="143">
        <f t="shared" si="6"/>
        <v>20.366081904761906</v>
      </c>
    </row>
    <row r="446" spans="3:4" x14ac:dyDescent="0.3">
      <c r="C446" s="143">
        <v>22.665247351450947</v>
      </c>
      <c r="D446" s="143">
        <f t="shared" si="6"/>
        <v>20.398722616305854</v>
      </c>
    </row>
    <row r="447" spans="3:4" x14ac:dyDescent="0.3">
      <c r="C447" s="143">
        <v>22.695436803936801</v>
      </c>
      <c r="D447" s="143">
        <f t="shared" si="6"/>
        <v>20.425893123543123</v>
      </c>
    </row>
    <row r="448" spans="3:4" x14ac:dyDescent="0.3">
      <c r="C448" s="143">
        <v>23.003583187240775</v>
      </c>
      <c r="D448" s="143">
        <f t="shared" si="6"/>
        <v>20.703224868516699</v>
      </c>
    </row>
    <row r="449" spans="3:4" x14ac:dyDescent="0.3">
      <c r="C449" s="143">
        <v>23.015269507470947</v>
      </c>
      <c r="D449" s="143">
        <f t="shared" si="6"/>
        <v>20.713742556723854</v>
      </c>
    </row>
    <row r="450" spans="3:4" x14ac:dyDescent="0.3">
      <c r="C450" s="143">
        <v>23.060164358166823</v>
      </c>
      <c r="D450" s="143">
        <f t="shared" si="6"/>
        <v>20.754147922350143</v>
      </c>
    </row>
    <row r="451" spans="3:4" x14ac:dyDescent="0.3">
      <c r="C451" s="143">
        <v>23.212995601439157</v>
      </c>
      <c r="D451" s="143">
        <f t="shared" si="6"/>
        <v>20.891696041295241</v>
      </c>
    </row>
    <row r="452" spans="3:4" x14ac:dyDescent="0.3">
      <c r="C452" s="143">
        <v>23.215665924732807</v>
      </c>
      <c r="D452" s="143">
        <f t="shared" ref="D452:D515" si="7">C452*$D$3</f>
        <v>20.894099332259525</v>
      </c>
    </row>
    <row r="453" spans="3:4" x14ac:dyDescent="0.3">
      <c r="C453" s="143">
        <v>23.25245914658926</v>
      </c>
      <c r="D453" s="143">
        <f t="shared" si="7"/>
        <v>20.927213231930335</v>
      </c>
    </row>
    <row r="454" spans="3:4" x14ac:dyDescent="0.3">
      <c r="C454" s="143">
        <v>23.284783849634525</v>
      </c>
      <c r="D454" s="143">
        <f t="shared" si="7"/>
        <v>20.956305464671072</v>
      </c>
    </row>
    <row r="455" spans="3:4" x14ac:dyDescent="0.3">
      <c r="C455" s="143">
        <v>23.296857578945808</v>
      </c>
      <c r="D455" s="143">
        <f t="shared" si="7"/>
        <v>20.967171821051227</v>
      </c>
    </row>
    <row r="456" spans="3:4" x14ac:dyDescent="0.3">
      <c r="C456" s="143">
        <v>23.326220257288693</v>
      </c>
      <c r="D456" s="143">
        <f t="shared" si="7"/>
        <v>20.993598231559822</v>
      </c>
    </row>
    <row r="457" spans="3:4" x14ac:dyDescent="0.3">
      <c r="C457" s="143">
        <v>23.386943393867409</v>
      </c>
      <c r="D457" s="143">
        <f t="shared" si="7"/>
        <v>21.048249054480667</v>
      </c>
    </row>
    <row r="458" spans="3:4" x14ac:dyDescent="0.3">
      <c r="C458" s="143">
        <v>23.462419692979232</v>
      </c>
      <c r="D458" s="143">
        <f t="shared" si="7"/>
        <v>21.116177723681311</v>
      </c>
    </row>
    <row r="459" spans="3:4" x14ac:dyDescent="0.3">
      <c r="C459" s="143">
        <v>23.48149364316092</v>
      </c>
      <c r="D459" s="143">
        <f t="shared" si="7"/>
        <v>21.133344278844827</v>
      </c>
    </row>
    <row r="460" spans="3:4" x14ac:dyDescent="0.3">
      <c r="C460" s="143">
        <v>23.486479655774623</v>
      </c>
      <c r="D460" s="143">
        <f t="shared" si="7"/>
        <v>21.13783169019716</v>
      </c>
    </row>
    <row r="461" spans="3:4" x14ac:dyDescent="0.3">
      <c r="C461" s="143">
        <v>23.53640734917775</v>
      </c>
      <c r="D461" s="143">
        <f t="shared" si="7"/>
        <v>21.182766614259975</v>
      </c>
    </row>
    <row r="462" spans="3:4" x14ac:dyDescent="0.3">
      <c r="C462" s="143">
        <v>23.570924672517176</v>
      </c>
      <c r="D462" s="143">
        <f t="shared" si="7"/>
        <v>21.213832205265458</v>
      </c>
    </row>
    <row r="463" spans="3:4" x14ac:dyDescent="0.3">
      <c r="C463" s="143">
        <v>23.590823844163886</v>
      </c>
      <c r="D463" s="143">
        <f t="shared" si="7"/>
        <v>21.231741459747496</v>
      </c>
    </row>
    <row r="464" spans="3:4" x14ac:dyDescent="0.3">
      <c r="C464" s="143">
        <v>23.591764290959262</v>
      </c>
      <c r="D464" s="143">
        <f t="shared" si="7"/>
        <v>21.232587861863337</v>
      </c>
    </row>
    <row r="465" spans="3:4" x14ac:dyDescent="0.3">
      <c r="C465" s="143">
        <v>23.624868406160772</v>
      </c>
      <c r="D465" s="143">
        <f t="shared" si="7"/>
        <v>21.262381565544697</v>
      </c>
    </row>
    <row r="466" spans="3:4" x14ac:dyDescent="0.3">
      <c r="C466" s="143">
        <v>23.661567765567767</v>
      </c>
      <c r="D466" s="143">
        <f t="shared" si="7"/>
        <v>21.295410989010993</v>
      </c>
    </row>
    <row r="467" spans="3:4" x14ac:dyDescent="0.3">
      <c r="C467" s="143">
        <v>23.69859437843996</v>
      </c>
      <c r="D467" s="143">
        <f t="shared" si="7"/>
        <v>21.328734940595965</v>
      </c>
    </row>
    <row r="468" spans="3:4" x14ac:dyDescent="0.3">
      <c r="C468" s="143">
        <v>23.739544872766267</v>
      </c>
      <c r="D468" s="143">
        <f t="shared" si="7"/>
        <v>21.365590385489639</v>
      </c>
    </row>
    <row r="469" spans="3:4" x14ac:dyDescent="0.3">
      <c r="C469" s="143">
        <v>23.755665512187175</v>
      </c>
      <c r="D469" s="143">
        <f t="shared" si="7"/>
        <v>21.380098960968457</v>
      </c>
    </row>
    <row r="470" spans="3:4" x14ac:dyDescent="0.3">
      <c r="C470" s="143">
        <v>23.785308089870739</v>
      </c>
      <c r="D470" s="143">
        <f t="shared" si="7"/>
        <v>21.406777280883666</v>
      </c>
    </row>
    <row r="471" spans="3:4" x14ac:dyDescent="0.3">
      <c r="C471" s="143">
        <v>23.838135413201247</v>
      </c>
      <c r="D471" s="143">
        <f t="shared" si="7"/>
        <v>21.454321871881124</v>
      </c>
    </row>
    <row r="472" spans="3:4" x14ac:dyDescent="0.3">
      <c r="C472" s="143">
        <v>23.890115892251529</v>
      </c>
      <c r="D472" s="143">
        <f t="shared" si="7"/>
        <v>21.501104303026377</v>
      </c>
    </row>
    <row r="473" spans="3:4" x14ac:dyDescent="0.3">
      <c r="C473" s="143">
        <v>23.95228411035519</v>
      </c>
      <c r="D473" s="143">
        <f t="shared" si="7"/>
        <v>21.557055699319672</v>
      </c>
    </row>
    <row r="474" spans="3:4" x14ac:dyDescent="0.3">
      <c r="C474" s="143">
        <v>23.952952493945755</v>
      </c>
      <c r="D474" s="143">
        <f t="shared" si="7"/>
        <v>21.55765724455118</v>
      </c>
    </row>
    <row r="475" spans="3:4" x14ac:dyDescent="0.3">
      <c r="C475" s="143">
        <v>24.052097262552611</v>
      </c>
      <c r="D475" s="143">
        <f t="shared" si="7"/>
        <v>21.646887536297349</v>
      </c>
    </row>
    <row r="476" spans="3:4" x14ac:dyDescent="0.3">
      <c r="C476" s="143">
        <v>24.184224324383369</v>
      </c>
      <c r="D476" s="143">
        <f t="shared" si="7"/>
        <v>21.765801891945031</v>
      </c>
    </row>
    <row r="477" spans="3:4" x14ac:dyDescent="0.3">
      <c r="C477" s="143">
        <v>24.244514841422813</v>
      </c>
      <c r="D477" s="143">
        <f t="shared" si="7"/>
        <v>21.820063357280532</v>
      </c>
    </row>
    <row r="478" spans="3:4" x14ac:dyDescent="0.3">
      <c r="C478" s="143">
        <v>24.28779676075446</v>
      </c>
      <c r="D478" s="143">
        <f t="shared" si="7"/>
        <v>21.859017084679014</v>
      </c>
    </row>
    <row r="479" spans="3:4" x14ac:dyDescent="0.3">
      <c r="C479" s="143">
        <v>24.381017360018603</v>
      </c>
      <c r="D479" s="143">
        <f t="shared" si="7"/>
        <v>21.942915624016745</v>
      </c>
    </row>
    <row r="480" spans="3:4" x14ac:dyDescent="0.3">
      <c r="C480" s="143">
        <v>24.388855736338915</v>
      </c>
      <c r="D480" s="143">
        <f t="shared" si="7"/>
        <v>21.949970162705025</v>
      </c>
    </row>
    <row r="481" spans="3:4" x14ac:dyDescent="0.3">
      <c r="C481" s="143">
        <v>24.525799706087842</v>
      </c>
      <c r="D481" s="143">
        <f t="shared" si="7"/>
        <v>22.073219735479057</v>
      </c>
    </row>
    <row r="482" spans="3:4" x14ac:dyDescent="0.3">
      <c r="C482" s="143">
        <v>24.613607967897035</v>
      </c>
      <c r="D482" s="143">
        <f t="shared" si="7"/>
        <v>22.152247171107334</v>
      </c>
    </row>
    <row r="483" spans="3:4" x14ac:dyDescent="0.3">
      <c r="C483" s="143">
        <v>24.751028464999749</v>
      </c>
      <c r="D483" s="143">
        <f t="shared" si="7"/>
        <v>22.275925618499773</v>
      </c>
    </row>
    <row r="484" spans="3:4" x14ac:dyDescent="0.3">
      <c r="C484" s="143">
        <v>24.772256805929334</v>
      </c>
      <c r="D484" s="143">
        <f t="shared" si="7"/>
        <v>22.295031125336401</v>
      </c>
    </row>
    <row r="485" spans="3:4" x14ac:dyDescent="0.3">
      <c r="C485" s="143">
        <v>24.881947731755421</v>
      </c>
      <c r="D485" s="143">
        <f t="shared" si="7"/>
        <v>22.393752958579878</v>
      </c>
    </row>
    <row r="486" spans="3:4" x14ac:dyDescent="0.3">
      <c r="C486" s="143">
        <v>24.916958952299677</v>
      </c>
      <c r="D486" s="143">
        <f t="shared" si="7"/>
        <v>22.42526305706971</v>
      </c>
    </row>
    <row r="487" spans="3:4" x14ac:dyDescent="0.3">
      <c r="C487" s="143">
        <v>24.998076223675302</v>
      </c>
      <c r="D487" s="143">
        <f t="shared" si="7"/>
        <v>22.498268601307771</v>
      </c>
    </row>
    <row r="488" spans="3:4" x14ac:dyDescent="0.3">
      <c r="C488" s="143">
        <v>25.039541030745408</v>
      </c>
      <c r="D488" s="143">
        <f t="shared" si="7"/>
        <v>22.535586927670867</v>
      </c>
    </row>
    <row r="489" spans="3:4" x14ac:dyDescent="0.3">
      <c r="C489" s="143">
        <v>25.192103527769817</v>
      </c>
      <c r="D489" s="143">
        <f t="shared" si="7"/>
        <v>22.672893174992836</v>
      </c>
    </row>
    <row r="490" spans="3:4" x14ac:dyDescent="0.3">
      <c r="C490" s="143">
        <v>25.299848666681111</v>
      </c>
      <c r="D490" s="143">
        <f t="shared" si="7"/>
        <v>22.769863800012999</v>
      </c>
    </row>
    <row r="491" spans="3:4" x14ac:dyDescent="0.3">
      <c r="C491" s="143">
        <v>25.564158004158003</v>
      </c>
      <c r="D491" s="143">
        <f t="shared" si="7"/>
        <v>23.007742203742204</v>
      </c>
    </row>
    <row r="492" spans="3:4" x14ac:dyDescent="0.3">
      <c r="C492" s="143">
        <v>25.604280670149521</v>
      </c>
      <c r="D492" s="143">
        <f t="shared" si="7"/>
        <v>23.043852603134571</v>
      </c>
    </row>
    <row r="493" spans="3:4" x14ac:dyDescent="0.3">
      <c r="C493" s="143">
        <v>25.608062291843719</v>
      </c>
      <c r="D493" s="143">
        <f t="shared" si="7"/>
        <v>23.047256062659347</v>
      </c>
    </row>
    <row r="494" spans="3:4" x14ac:dyDescent="0.3">
      <c r="C494" s="143">
        <v>25.653571228771227</v>
      </c>
      <c r="D494" s="143">
        <f t="shared" si="7"/>
        <v>23.088214105894107</v>
      </c>
    </row>
    <row r="495" spans="3:4" x14ac:dyDescent="0.3">
      <c r="C495" s="143">
        <v>25.698768423451288</v>
      </c>
      <c r="D495" s="143">
        <f t="shared" si="7"/>
        <v>23.12889158110616</v>
      </c>
    </row>
    <row r="496" spans="3:4" x14ac:dyDescent="0.3">
      <c r="C496" s="143">
        <v>25.915899317560957</v>
      </c>
      <c r="D496" s="143">
        <f t="shared" si="7"/>
        <v>23.324309385804863</v>
      </c>
    </row>
    <row r="497" spans="3:4" x14ac:dyDescent="0.3">
      <c r="C497" s="143">
        <v>26.00116750698718</v>
      </c>
      <c r="D497" s="143">
        <f t="shared" si="7"/>
        <v>23.401050756288463</v>
      </c>
    </row>
    <row r="498" spans="3:4" x14ac:dyDescent="0.3">
      <c r="C498" s="143">
        <v>26.129694115482959</v>
      </c>
      <c r="D498" s="143">
        <f t="shared" si="7"/>
        <v>23.516724703934663</v>
      </c>
    </row>
    <row r="499" spans="3:4" x14ac:dyDescent="0.3">
      <c r="C499" s="143">
        <v>26.208804940945924</v>
      </c>
      <c r="D499" s="143">
        <f t="shared" si="7"/>
        <v>23.587924446851332</v>
      </c>
    </row>
    <row r="500" spans="3:4" x14ac:dyDescent="0.3">
      <c r="C500" s="143">
        <v>26.288888668320926</v>
      </c>
      <c r="D500" s="143">
        <f t="shared" si="7"/>
        <v>23.659999801488834</v>
      </c>
    </row>
    <row r="501" spans="3:4" x14ac:dyDescent="0.3">
      <c r="C501" s="143">
        <v>26.333466202019167</v>
      </c>
      <c r="D501" s="143">
        <f t="shared" si="7"/>
        <v>23.700119581817251</v>
      </c>
    </row>
    <row r="502" spans="3:4" x14ac:dyDescent="0.3">
      <c r="C502" s="143">
        <v>26.344124225523224</v>
      </c>
      <c r="D502" s="143">
        <f t="shared" si="7"/>
        <v>23.709711802970901</v>
      </c>
    </row>
    <row r="503" spans="3:4" x14ac:dyDescent="0.3">
      <c r="C503" s="143">
        <v>26.406458593856915</v>
      </c>
      <c r="D503" s="143">
        <f t="shared" si="7"/>
        <v>23.765812734471222</v>
      </c>
    </row>
    <row r="504" spans="3:4" x14ac:dyDescent="0.3">
      <c r="C504" s="143">
        <v>26.500881185008843</v>
      </c>
      <c r="D504" s="143">
        <f t="shared" si="7"/>
        <v>23.850793066507961</v>
      </c>
    </row>
    <row r="505" spans="3:4" x14ac:dyDescent="0.3">
      <c r="C505" s="143">
        <v>26.529592346739552</v>
      </c>
      <c r="D505" s="143">
        <f t="shared" si="7"/>
        <v>23.876633112065598</v>
      </c>
    </row>
    <row r="506" spans="3:4" x14ac:dyDescent="0.3">
      <c r="C506" s="143">
        <v>26.564146414740563</v>
      </c>
      <c r="D506" s="143">
        <f t="shared" si="7"/>
        <v>23.907731773266509</v>
      </c>
    </row>
    <row r="507" spans="3:4" x14ac:dyDescent="0.3">
      <c r="C507" s="143">
        <v>26.578167431555627</v>
      </c>
      <c r="D507" s="143">
        <f t="shared" si="7"/>
        <v>23.920350688400067</v>
      </c>
    </row>
    <row r="508" spans="3:4" x14ac:dyDescent="0.3">
      <c r="C508" s="143">
        <v>26.709951879489509</v>
      </c>
      <c r="D508" s="143">
        <f t="shared" si="7"/>
        <v>24.038956691540559</v>
      </c>
    </row>
    <row r="509" spans="3:4" x14ac:dyDescent="0.3">
      <c r="C509" s="143">
        <v>26.797925143873805</v>
      </c>
      <c r="D509" s="143">
        <f t="shared" si="7"/>
        <v>24.118132629486425</v>
      </c>
    </row>
    <row r="510" spans="3:4" x14ac:dyDescent="0.3">
      <c r="C510" s="143">
        <v>26.904983348968102</v>
      </c>
      <c r="D510" s="143">
        <f t="shared" si="7"/>
        <v>24.214485014071293</v>
      </c>
    </row>
    <row r="511" spans="3:4" x14ac:dyDescent="0.3">
      <c r="C511" s="143">
        <v>26.909627391345758</v>
      </c>
      <c r="D511" s="143">
        <f t="shared" si="7"/>
        <v>24.218664652211181</v>
      </c>
    </row>
    <row r="512" spans="3:4" x14ac:dyDescent="0.3">
      <c r="C512" s="143">
        <v>27.009833990750092</v>
      </c>
      <c r="D512" s="143">
        <f t="shared" si="7"/>
        <v>24.308850591675082</v>
      </c>
    </row>
    <row r="513" spans="3:4" x14ac:dyDescent="0.3">
      <c r="C513" s="143">
        <v>27.021189591557931</v>
      </c>
      <c r="D513" s="143">
        <f t="shared" si="7"/>
        <v>24.319070632402138</v>
      </c>
    </row>
    <row r="514" spans="3:4" x14ac:dyDescent="0.3">
      <c r="C514" s="143">
        <v>27.123529951942206</v>
      </c>
      <c r="D514" s="143">
        <f t="shared" si="7"/>
        <v>24.411176956747987</v>
      </c>
    </row>
    <row r="515" spans="3:4" x14ac:dyDescent="0.3">
      <c r="C515" s="143">
        <v>27.183159413663262</v>
      </c>
      <c r="D515" s="143">
        <f t="shared" si="7"/>
        <v>24.464843472296938</v>
      </c>
    </row>
    <row r="516" spans="3:4" x14ac:dyDescent="0.3">
      <c r="C516" s="143">
        <v>27.436885361717934</v>
      </c>
      <c r="D516" s="143">
        <f t="shared" ref="D516:D537" si="8">C516*$D$3</f>
        <v>24.693196825546142</v>
      </c>
    </row>
    <row r="517" spans="3:4" x14ac:dyDescent="0.3">
      <c r="C517" s="143">
        <v>27.497656503658241</v>
      </c>
      <c r="D517" s="143">
        <f t="shared" si="8"/>
        <v>24.747890853292418</v>
      </c>
    </row>
    <row r="518" spans="3:4" x14ac:dyDescent="0.3">
      <c r="C518" s="143">
        <v>27.500843059072341</v>
      </c>
      <c r="D518" s="143">
        <f t="shared" si="8"/>
        <v>24.750758753165108</v>
      </c>
    </row>
    <row r="519" spans="3:4" x14ac:dyDescent="0.3">
      <c r="C519" s="143">
        <v>27.72732491389208</v>
      </c>
      <c r="D519" s="143">
        <f t="shared" si="8"/>
        <v>24.954592422502873</v>
      </c>
    </row>
    <row r="520" spans="3:4" x14ac:dyDescent="0.3">
      <c r="C520" s="143">
        <v>27.845581482770623</v>
      </c>
      <c r="D520" s="143">
        <f t="shared" si="8"/>
        <v>25.061023334493562</v>
      </c>
    </row>
    <row r="521" spans="3:4" x14ac:dyDescent="0.3">
      <c r="C521" s="143">
        <v>27.869080737739008</v>
      </c>
      <c r="D521" s="143">
        <f t="shared" si="8"/>
        <v>25.082172663965107</v>
      </c>
    </row>
    <row r="522" spans="3:4" x14ac:dyDescent="0.3">
      <c r="C522" s="143">
        <v>27.980059026687599</v>
      </c>
      <c r="D522" s="143">
        <f t="shared" si="8"/>
        <v>25.182053124018839</v>
      </c>
    </row>
    <row r="523" spans="3:4" x14ac:dyDescent="0.3">
      <c r="C523" s="143">
        <v>28.201365967365966</v>
      </c>
      <c r="D523" s="143">
        <f t="shared" si="8"/>
        <v>25.38122937062937</v>
      </c>
    </row>
    <row r="524" spans="3:4" x14ac:dyDescent="0.3">
      <c r="C524" s="143">
        <v>28.298854903730753</v>
      </c>
      <c r="D524" s="143">
        <f t="shared" si="8"/>
        <v>25.468969413357677</v>
      </c>
    </row>
    <row r="525" spans="3:4" x14ac:dyDescent="0.3">
      <c r="C525" s="143">
        <v>28.371462173412038</v>
      </c>
      <c r="D525" s="143">
        <f t="shared" si="8"/>
        <v>25.534315956070834</v>
      </c>
    </row>
    <row r="526" spans="3:4" x14ac:dyDescent="0.3">
      <c r="C526" s="143">
        <v>28.506445352268774</v>
      </c>
      <c r="D526" s="143">
        <f t="shared" si="8"/>
        <v>25.655800817041897</v>
      </c>
    </row>
    <row r="527" spans="3:4" x14ac:dyDescent="0.3">
      <c r="C527" s="143">
        <v>28.56654808083124</v>
      </c>
      <c r="D527" s="143">
        <f t="shared" si="8"/>
        <v>25.709893272748115</v>
      </c>
    </row>
    <row r="528" spans="3:4" x14ac:dyDescent="0.3">
      <c r="C528" s="143">
        <v>28.574707432651742</v>
      </c>
      <c r="D528" s="143">
        <f t="shared" si="8"/>
        <v>25.717236689386567</v>
      </c>
    </row>
    <row r="529" spans="3:4" x14ac:dyDescent="0.3">
      <c r="C529" s="143">
        <v>28.96111806376701</v>
      </c>
      <c r="D529" s="143">
        <f t="shared" si="8"/>
        <v>26.065006257390309</v>
      </c>
    </row>
    <row r="530" spans="3:4" x14ac:dyDescent="0.3">
      <c r="C530" s="143">
        <v>29.776213355035608</v>
      </c>
      <c r="D530" s="143">
        <f t="shared" si="8"/>
        <v>26.798592019532048</v>
      </c>
    </row>
    <row r="531" spans="3:4" x14ac:dyDescent="0.3">
      <c r="C531" s="143">
        <v>29.825684457862959</v>
      </c>
      <c r="D531" s="143">
        <f t="shared" si="8"/>
        <v>26.843116012076663</v>
      </c>
    </row>
    <row r="532" spans="3:4" x14ac:dyDescent="0.3">
      <c r="C532" s="143">
        <v>30.005351105769229</v>
      </c>
      <c r="D532" s="143">
        <f t="shared" si="8"/>
        <v>27.004815995192306</v>
      </c>
    </row>
    <row r="533" spans="3:4" x14ac:dyDescent="0.3">
      <c r="C533" s="143">
        <v>30.058437863606532</v>
      </c>
      <c r="D533" s="143">
        <f t="shared" si="8"/>
        <v>27.052594077245878</v>
      </c>
    </row>
    <row r="534" spans="3:4" x14ac:dyDescent="0.3">
      <c r="C534" s="143">
        <v>30.690937008043822</v>
      </c>
      <c r="D534" s="143">
        <f t="shared" si="8"/>
        <v>27.621843307239441</v>
      </c>
    </row>
    <row r="535" spans="3:4" x14ac:dyDescent="0.3">
      <c r="C535" s="143">
        <v>30.80943611861149</v>
      </c>
      <c r="D535" s="143">
        <f t="shared" si="8"/>
        <v>27.728492506750342</v>
      </c>
    </row>
    <row r="536" spans="3:4" x14ac:dyDescent="0.3">
      <c r="C536" s="143">
        <v>31.139105732484079</v>
      </c>
      <c r="D536" s="143">
        <f t="shared" si="8"/>
        <v>28.025195159235672</v>
      </c>
    </row>
    <row r="537" spans="3:4" x14ac:dyDescent="0.3">
      <c r="C537" s="143">
        <v>31.565649789265187</v>
      </c>
      <c r="D537" s="143">
        <f t="shared" si="8"/>
        <v>28.409084810338669</v>
      </c>
    </row>
  </sheetData>
  <autoFilter ref="C3:D541" xr:uid="{66D6ABD9-52F1-4E08-944F-BC2E69DB4D42}">
    <sortState xmlns:xlrd2="http://schemas.microsoft.com/office/spreadsheetml/2017/richdata2" ref="C4:D541">
      <sortCondition ref="D3:D541"/>
    </sortState>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E4625-A7F1-4976-AB32-9F87F9004506}">
  <dimension ref="A1:N12"/>
  <sheetViews>
    <sheetView showGridLines="0" zoomScale="80" zoomScaleNormal="80" workbookViewId="0">
      <selection activeCell="J3" sqref="J3"/>
    </sheetView>
  </sheetViews>
  <sheetFormatPr defaultRowHeight="14.4" x14ac:dyDescent="0.3"/>
  <cols>
    <col min="2" max="2" width="43" bestFit="1" customWidth="1"/>
    <col min="3" max="3" width="9.5546875" bestFit="1" customWidth="1"/>
    <col min="4" max="4" width="11.33203125" bestFit="1" customWidth="1"/>
    <col min="9" max="9" width="27.33203125" bestFit="1" customWidth="1"/>
    <col min="10" max="10" width="9.88671875" bestFit="1" customWidth="1"/>
    <col min="12" max="13" width="1.21875" customWidth="1"/>
    <col min="14" max="14" width="3.5546875" customWidth="1"/>
  </cols>
  <sheetData>
    <row r="1" spans="1:14" ht="16.2" thickBot="1" x14ac:dyDescent="0.35">
      <c r="A1" s="68"/>
      <c r="B1" s="68"/>
      <c r="C1" s="68"/>
      <c r="D1" s="68"/>
      <c r="E1" s="68"/>
      <c r="F1" s="68"/>
      <c r="G1" s="68"/>
    </row>
    <row r="2" spans="1:14" ht="15.6" x14ac:dyDescent="0.3">
      <c r="A2" s="68"/>
      <c r="B2" s="201" t="s">
        <v>85</v>
      </c>
      <c r="C2" s="202"/>
      <c r="D2" s="202"/>
      <c r="E2" s="202"/>
      <c r="F2" s="202"/>
      <c r="G2" s="203"/>
      <c r="I2" s="76" t="s">
        <v>129</v>
      </c>
      <c r="J2" s="77"/>
      <c r="K2" s="77"/>
      <c r="L2" s="77"/>
      <c r="M2" s="77"/>
      <c r="N2" s="78"/>
    </row>
    <row r="3" spans="1:14" ht="15.6" x14ac:dyDescent="0.3">
      <c r="A3" s="68"/>
      <c r="B3" s="204"/>
      <c r="C3" s="205"/>
      <c r="D3" s="205"/>
      <c r="E3" s="205"/>
      <c r="F3" s="205"/>
      <c r="G3" s="206"/>
      <c r="I3" s="79" t="str">
        <f>Summary!B6</f>
        <v>Current average hourly pay:</v>
      </c>
      <c r="J3" s="182">
        <f>Summary!C6</f>
        <v>17.360149814833353</v>
      </c>
      <c r="K3" s="69"/>
      <c r="L3" s="69"/>
      <c r="M3" s="69"/>
      <c r="N3" s="80"/>
    </row>
    <row r="4" spans="1:14" ht="16.2" thickBot="1" x14ac:dyDescent="0.35">
      <c r="A4" s="68"/>
      <c r="B4" s="204"/>
      <c r="C4" s="205"/>
      <c r="D4" s="205"/>
      <c r="E4" s="205"/>
      <c r="F4" s="205"/>
      <c r="G4" s="206"/>
      <c r="I4" s="81" t="str">
        <f>Summary!B7</f>
        <v>Current average gross pay:</v>
      </c>
      <c r="J4" s="82">
        <f>Summary!C7</f>
        <v>33639.603928663892</v>
      </c>
      <c r="K4" s="83"/>
      <c r="L4" s="83"/>
      <c r="M4" s="83"/>
      <c r="N4" s="84"/>
    </row>
    <row r="5" spans="1:14" ht="16.2" thickBot="1" x14ac:dyDescent="0.35">
      <c r="A5" s="68"/>
      <c r="B5" s="207"/>
      <c r="C5" s="208"/>
      <c r="D5" s="208"/>
      <c r="E5" s="208"/>
      <c r="F5" s="208"/>
      <c r="G5" s="209"/>
    </row>
    <row r="6" spans="1:14" ht="15.6" x14ac:dyDescent="0.3">
      <c r="A6" s="68"/>
      <c r="B6" s="68"/>
      <c r="C6" s="68"/>
      <c r="D6" s="68"/>
      <c r="E6" s="68"/>
      <c r="F6" s="68"/>
      <c r="G6" s="68"/>
    </row>
    <row r="7" spans="1:14" ht="15.6" x14ac:dyDescent="0.3">
      <c r="A7" s="68"/>
      <c r="B7" s="68"/>
      <c r="C7" s="68"/>
      <c r="D7" s="68"/>
      <c r="E7" s="68"/>
      <c r="F7" s="68"/>
      <c r="G7" s="68"/>
    </row>
    <row r="8" spans="1:14" ht="15.6" x14ac:dyDescent="0.3">
      <c r="A8" s="68"/>
    </row>
    <row r="9" spans="1:14" ht="15.6" x14ac:dyDescent="0.3">
      <c r="A9" s="68"/>
    </row>
    <row r="10" spans="1:14" ht="15.6" x14ac:dyDescent="0.3">
      <c r="A10" s="68"/>
    </row>
    <row r="11" spans="1:14" ht="15.6" x14ac:dyDescent="0.3">
      <c r="A11" s="68"/>
      <c r="B11" s="68"/>
      <c r="C11" s="68"/>
      <c r="D11" s="68"/>
      <c r="E11" s="68"/>
      <c r="F11" s="68"/>
      <c r="G11" s="68"/>
    </row>
    <row r="12" spans="1:14" ht="15.6" x14ac:dyDescent="0.3">
      <c r="A12" s="68"/>
      <c r="B12" s="68"/>
      <c r="C12" s="68"/>
      <c r="D12" s="68"/>
      <c r="E12" s="68"/>
      <c r="F12" s="68"/>
      <c r="G12" s="68"/>
    </row>
  </sheetData>
  <mergeCells count="1">
    <mergeCell ref="B2:G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AB301-3B33-4BD2-BA0F-ADB542CE3427}">
  <sheetPr>
    <tabColor rgb="FFC00000"/>
  </sheetPr>
  <dimension ref="A1"/>
  <sheetViews>
    <sheetView showGridLines="0" zoomScale="80" zoomScaleNormal="80" workbookViewId="0">
      <selection activeCell="Q18" sqref="Q18"/>
    </sheetView>
  </sheetViews>
  <sheetFormatPr defaultRowHeight="14.4" x14ac:dyDescent="0.3"/>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90DFD-1CFF-4977-B0FA-689F63EDD477}">
  <dimension ref="B1:S31"/>
  <sheetViews>
    <sheetView showGridLines="0" zoomScale="80" zoomScaleNormal="80" workbookViewId="0">
      <selection activeCell="U9" sqref="U9"/>
    </sheetView>
  </sheetViews>
  <sheetFormatPr defaultRowHeight="13.8" x14ac:dyDescent="0.3"/>
  <cols>
    <col min="1" max="1" width="4.77734375" style="35" customWidth="1"/>
    <col min="2" max="2" width="41" style="35" customWidth="1"/>
    <col min="3" max="3" width="14.5546875" style="34" customWidth="1"/>
    <col min="4" max="4" width="18.5546875" style="35" customWidth="1"/>
    <col min="5" max="17" width="9.5546875" style="34" customWidth="1"/>
    <col min="18" max="18" width="10" style="162" bestFit="1" customWidth="1"/>
    <col min="19" max="19" width="11.5546875" style="35" customWidth="1"/>
    <col min="20" max="16384" width="8.88671875" style="35"/>
  </cols>
  <sheetData>
    <row r="1" spans="2:19" ht="14.4" thickBot="1" x14ac:dyDescent="0.35"/>
    <row r="2" spans="2:19" ht="14.4" customHeight="1" x14ac:dyDescent="0.3">
      <c r="B2" s="211" t="s">
        <v>140</v>
      </c>
      <c r="C2" s="212"/>
      <c r="D2" s="212"/>
      <c r="E2" s="213"/>
    </row>
    <row r="3" spans="2:19" ht="14.4" thickBot="1" x14ac:dyDescent="0.35">
      <c r="B3" s="214"/>
      <c r="C3" s="215"/>
      <c r="D3" s="215"/>
      <c r="E3" s="216"/>
    </row>
    <row r="4" spans="2:19" ht="13.8" customHeight="1" x14ac:dyDescent="0.3">
      <c r="B4" s="214"/>
      <c r="C4" s="215"/>
      <c r="D4" s="215"/>
      <c r="E4" s="216"/>
      <c r="Q4" s="164"/>
    </row>
    <row r="5" spans="2:19" ht="13.8" customHeight="1" thickBot="1" x14ac:dyDescent="0.35">
      <c r="B5" s="214"/>
      <c r="C5" s="215"/>
      <c r="D5" s="215"/>
      <c r="E5" s="216"/>
      <c r="Q5" s="165"/>
    </row>
    <row r="6" spans="2:19" ht="14.4" thickBot="1" x14ac:dyDescent="0.35">
      <c r="B6" s="217"/>
      <c r="C6" s="218"/>
      <c r="D6" s="218"/>
      <c r="E6" s="219"/>
    </row>
    <row r="7" spans="2:19" s="58" customFormat="1" x14ac:dyDescent="0.3">
      <c r="B7" s="58">
        <v>1</v>
      </c>
      <c r="C7" s="58">
        <v>2</v>
      </c>
      <c r="D7" s="58">
        <v>3</v>
      </c>
      <c r="E7" s="58">
        <v>4</v>
      </c>
      <c r="F7" s="58">
        <v>5</v>
      </c>
      <c r="G7" s="58">
        <v>6</v>
      </c>
      <c r="H7" s="58">
        <v>7</v>
      </c>
      <c r="I7" s="58">
        <v>8</v>
      </c>
      <c r="J7" s="58">
        <v>9</v>
      </c>
      <c r="K7" s="58">
        <v>10</v>
      </c>
      <c r="L7" s="58">
        <v>11</v>
      </c>
      <c r="M7" s="58">
        <v>12</v>
      </c>
      <c r="N7" s="58">
        <v>13</v>
      </c>
      <c r="O7" s="58">
        <v>14</v>
      </c>
      <c r="P7" s="58">
        <v>15</v>
      </c>
      <c r="Q7" s="58">
        <v>16</v>
      </c>
      <c r="R7" s="163"/>
    </row>
    <row r="8" spans="2:19" ht="14.4" thickBot="1" x14ac:dyDescent="0.35">
      <c r="E8" s="210" t="s">
        <v>73</v>
      </c>
      <c r="F8" s="210"/>
      <c r="G8" s="210"/>
      <c r="H8" s="210"/>
      <c r="I8" s="210"/>
      <c r="J8" s="210"/>
      <c r="K8" s="210"/>
      <c r="L8" s="210"/>
      <c r="M8" s="210"/>
      <c r="N8" s="210"/>
      <c r="O8" s="210"/>
      <c r="P8" s="210"/>
      <c r="Q8" s="210"/>
    </row>
    <row r="9" spans="2:19" ht="14.4" thickBot="1" x14ac:dyDescent="0.35">
      <c r="B9" s="158" t="str">
        <f>'Standards &amp; Assumptions'!B16</f>
        <v>Which household type will you choose?</v>
      </c>
      <c r="C9" s="158" t="str">
        <f>'Standards &amp; Assumptions'!C16</f>
        <v>GJI Proxy (1.x * 1A, 0C)</v>
      </c>
      <c r="D9" s="34"/>
      <c r="E9" s="220" t="s">
        <v>61</v>
      </c>
      <c r="F9" s="220"/>
      <c r="G9" s="220"/>
      <c r="H9" s="220"/>
      <c r="I9" s="222" t="s">
        <v>62</v>
      </c>
      <c r="J9" s="222"/>
      <c r="K9" s="222"/>
      <c r="L9" s="222"/>
      <c r="M9" s="223" t="s">
        <v>62</v>
      </c>
      <c r="N9" s="223"/>
      <c r="O9" s="223"/>
      <c r="P9" s="223"/>
      <c r="Q9" s="224" t="s">
        <v>63</v>
      </c>
    </row>
    <row r="10" spans="2:19" ht="14.4" thickBot="1" x14ac:dyDescent="0.35">
      <c r="B10" s="36"/>
      <c r="D10" s="34"/>
      <c r="E10" s="221"/>
      <c r="F10" s="221"/>
      <c r="G10" s="221"/>
      <c r="H10" s="221"/>
      <c r="I10" s="225" t="s">
        <v>64</v>
      </c>
      <c r="J10" s="225"/>
      <c r="K10" s="225"/>
      <c r="L10" s="225"/>
      <c r="M10" s="226" t="s">
        <v>65</v>
      </c>
      <c r="N10" s="226"/>
      <c r="O10" s="226"/>
      <c r="P10" s="226"/>
      <c r="Q10" s="224"/>
    </row>
    <row r="11" spans="2:19" s="40" customFormat="1" ht="55.8" thickBot="1" x14ac:dyDescent="0.35">
      <c r="B11" s="37" t="s">
        <v>23</v>
      </c>
      <c r="C11" s="37" t="s">
        <v>84</v>
      </c>
      <c r="D11" s="37" t="s">
        <v>66</v>
      </c>
      <c r="E11" s="38" t="s">
        <v>67</v>
      </c>
      <c r="F11" s="38" t="s">
        <v>68</v>
      </c>
      <c r="G11" s="38" t="s">
        <v>69</v>
      </c>
      <c r="H11" s="38" t="s">
        <v>70</v>
      </c>
      <c r="I11" s="38" t="s">
        <v>67</v>
      </c>
      <c r="J11" s="38" t="s">
        <v>68</v>
      </c>
      <c r="K11" s="38" t="s">
        <v>69</v>
      </c>
      <c r="L11" s="38" t="s">
        <v>70</v>
      </c>
      <c r="M11" s="38" t="s">
        <v>67</v>
      </c>
      <c r="N11" s="38" t="s">
        <v>68</v>
      </c>
      <c r="O11" s="38" t="s">
        <v>69</v>
      </c>
      <c r="P11" s="38" t="s">
        <v>70</v>
      </c>
      <c r="Q11" s="39" t="s">
        <v>185</v>
      </c>
      <c r="R11" s="38" t="s">
        <v>150</v>
      </c>
      <c r="S11" s="38" t="s">
        <v>151</v>
      </c>
    </row>
    <row r="12" spans="2:19" ht="15" thickTop="1" thickBot="1" x14ac:dyDescent="0.35">
      <c r="B12" s="41" t="s">
        <v>71</v>
      </c>
      <c r="C12" s="156" t="s">
        <v>34</v>
      </c>
      <c r="D12" s="42" t="s">
        <v>36</v>
      </c>
      <c r="E12" s="166">
        <v>12</v>
      </c>
      <c r="F12" s="43">
        <v>23.82</v>
      </c>
      <c r="G12" s="43">
        <v>27.77</v>
      </c>
      <c r="H12" s="43">
        <v>33.9</v>
      </c>
      <c r="I12" s="43">
        <v>18.79</v>
      </c>
      <c r="J12" s="43">
        <v>23.01</v>
      </c>
      <c r="K12" s="166">
        <v>25.51</v>
      </c>
      <c r="L12" s="43">
        <v>29</v>
      </c>
      <c r="M12" s="43">
        <v>9.3699999999999992</v>
      </c>
      <c r="N12" s="43">
        <v>13.23</v>
      </c>
      <c r="O12" s="166">
        <v>15.19</v>
      </c>
      <c r="P12" s="43">
        <v>17.64</v>
      </c>
      <c r="Q12" s="44">
        <f>O12</f>
        <v>15.19</v>
      </c>
      <c r="R12" s="169">
        <f>E12/O12</f>
        <v>0.78999341672152734</v>
      </c>
      <c r="S12" s="168">
        <f>AVERAGE(E12:P12)</f>
        <v>20.769166666666663</v>
      </c>
    </row>
    <row r="13" spans="2:19" ht="15" thickTop="1" thickBot="1" x14ac:dyDescent="0.35">
      <c r="B13" s="41" t="s">
        <v>72</v>
      </c>
      <c r="C13" s="156" t="s">
        <v>34</v>
      </c>
      <c r="D13" s="42" t="s">
        <v>36</v>
      </c>
      <c r="E13" s="166">
        <v>10.87</v>
      </c>
      <c r="F13" s="43">
        <v>23.47</v>
      </c>
      <c r="G13" s="43">
        <v>27.41</v>
      </c>
      <c r="H13" s="43">
        <v>33.17</v>
      </c>
      <c r="I13" s="43">
        <v>18.690000000000001</v>
      </c>
      <c r="J13" s="43">
        <v>22.65</v>
      </c>
      <c r="K13" s="166">
        <v>25.15</v>
      </c>
      <c r="L13" s="43">
        <v>28.28</v>
      </c>
      <c r="M13" s="43">
        <v>8.81</v>
      </c>
      <c r="N13" s="43">
        <v>13.06</v>
      </c>
      <c r="O13" s="166">
        <v>15.01</v>
      </c>
      <c r="P13" s="43">
        <v>17.28</v>
      </c>
      <c r="Q13" s="44">
        <f t="shared" ref="Q13:Q30" si="0">O13</f>
        <v>15.01</v>
      </c>
      <c r="R13" s="169">
        <f t="shared" ref="R13:R28" si="1">E13/O13</f>
        <v>0.72418387741505663</v>
      </c>
      <c r="S13" s="168">
        <f t="shared" ref="S13:S28" si="2">AVERAGE(E13:P13)</f>
        <v>20.320833333333333</v>
      </c>
    </row>
    <row r="14" spans="2:19" ht="15" thickTop="1" thickBot="1" x14ac:dyDescent="0.35">
      <c r="B14" s="41" t="s">
        <v>157</v>
      </c>
      <c r="C14" s="156" t="s">
        <v>34</v>
      </c>
      <c r="D14" s="42" t="s">
        <v>36</v>
      </c>
      <c r="E14" s="166">
        <v>11.04</v>
      </c>
      <c r="F14" s="43">
        <v>24.59</v>
      </c>
      <c r="G14" s="43">
        <v>29.67</v>
      </c>
      <c r="H14" s="43">
        <v>36.75</v>
      </c>
      <c r="I14" s="43">
        <v>17.96</v>
      </c>
      <c r="J14" s="43">
        <v>22.62</v>
      </c>
      <c r="K14" s="166">
        <v>25.19</v>
      </c>
      <c r="L14" s="43">
        <v>28.5</v>
      </c>
      <c r="M14" s="43">
        <v>8.98</v>
      </c>
      <c r="N14" s="43">
        <v>13.64</v>
      </c>
      <c r="O14" s="166">
        <v>16.18</v>
      </c>
      <c r="P14" s="43">
        <v>19.079999999999998</v>
      </c>
      <c r="Q14" s="44">
        <f t="shared" si="0"/>
        <v>16.18</v>
      </c>
      <c r="R14" s="169">
        <f t="shared" si="1"/>
        <v>0.68232385661310258</v>
      </c>
      <c r="S14" s="168">
        <f t="shared" si="2"/>
        <v>21.183333333333334</v>
      </c>
    </row>
    <row r="15" spans="2:19" ht="15" thickTop="1" thickBot="1" x14ac:dyDescent="0.35">
      <c r="B15" s="41" t="s">
        <v>158</v>
      </c>
      <c r="C15" s="156" t="s">
        <v>34</v>
      </c>
      <c r="D15" s="42" t="s">
        <v>36</v>
      </c>
      <c r="E15" s="166">
        <v>11.52</v>
      </c>
      <c r="F15" s="43">
        <v>21.4</v>
      </c>
      <c r="G15" s="43">
        <v>24.44</v>
      </c>
      <c r="H15" s="43">
        <v>29.52</v>
      </c>
      <c r="I15" s="43">
        <v>18.170000000000002</v>
      </c>
      <c r="J15" s="43">
        <v>22.36</v>
      </c>
      <c r="K15" s="166">
        <v>24.83</v>
      </c>
      <c r="L15" s="43">
        <v>28.16</v>
      </c>
      <c r="M15" s="43">
        <v>9.09</v>
      </c>
      <c r="N15" s="43">
        <v>12.01</v>
      </c>
      <c r="O15" s="166">
        <v>13.51</v>
      </c>
      <c r="P15" s="43">
        <v>15.45</v>
      </c>
      <c r="Q15" s="44">
        <f t="shared" si="0"/>
        <v>13.51</v>
      </c>
      <c r="R15" s="169">
        <f t="shared" si="1"/>
        <v>0.8527017024426351</v>
      </c>
      <c r="S15" s="168">
        <f t="shared" si="2"/>
        <v>19.204999999999998</v>
      </c>
    </row>
    <row r="16" spans="2:19" ht="15" thickTop="1" thickBot="1" x14ac:dyDescent="0.35">
      <c r="B16" s="41" t="s">
        <v>159</v>
      </c>
      <c r="C16" s="156" t="s">
        <v>34</v>
      </c>
      <c r="D16" s="42" t="s">
        <v>36</v>
      </c>
      <c r="E16" s="166">
        <v>11.53</v>
      </c>
      <c r="F16" s="43">
        <v>21.94</v>
      </c>
      <c r="G16" s="43">
        <v>24.98</v>
      </c>
      <c r="H16" s="43">
        <v>29.63</v>
      </c>
      <c r="I16" s="43">
        <v>18.489999999999998</v>
      </c>
      <c r="J16" s="43">
        <v>22.89</v>
      </c>
      <c r="K16" s="166">
        <v>25.37</v>
      </c>
      <c r="L16" s="43">
        <v>28.27</v>
      </c>
      <c r="M16" s="43">
        <v>9.24</v>
      </c>
      <c r="N16" s="43">
        <v>12.28</v>
      </c>
      <c r="O16" s="166">
        <v>13.78</v>
      </c>
      <c r="P16" s="43">
        <v>15.5</v>
      </c>
      <c r="Q16" s="44">
        <f t="shared" si="0"/>
        <v>13.78</v>
      </c>
      <c r="R16" s="169">
        <f t="shared" si="1"/>
        <v>0.8367198838896952</v>
      </c>
      <c r="S16" s="168">
        <f t="shared" si="2"/>
        <v>19.491666666666667</v>
      </c>
    </row>
    <row r="17" spans="2:19" ht="15" thickTop="1" thickBot="1" x14ac:dyDescent="0.35">
      <c r="B17" s="41" t="s">
        <v>160</v>
      </c>
      <c r="C17" s="156" t="s">
        <v>34</v>
      </c>
      <c r="D17" s="42" t="s">
        <v>36</v>
      </c>
      <c r="E17" s="166">
        <v>10.62</v>
      </c>
      <c r="F17" s="43">
        <v>23.78</v>
      </c>
      <c r="G17" s="43">
        <v>28.51</v>
      </c>
      <c r="H17" s="43">
        <v>34.83</v>
      </c>
      <c r="I17" s="43">
        <v>17.940000000000001</v>
      </c>
      <c r="J17" s="43">
        <v>22.37</v>
      </c>
      <c r="K17" s="166">
        <v>24.94</v>
      </c>
      <c r="L17" s="43">
        <v>27.83</v>
      </c>
      <c r="M17" s="43">
        <v>8.9700000000000006</v>
      </c>
      <c r="N17" s="43">
        <v>13.23</v>
      </c>
      <c r="O17" s="166">
        <v>15.6</v>
      </c>
      <c r="P17" s="43">
        <v>18.12</v>
      </c>
      <c r="Q17" s="44">
        <f t="shared" si="0"/>
        <v>15.6</v>
      </c>
      <c r="R17" s="169">
        <f t="shared" si="1"/>
        <v>0.68076923076923068</v>
      </c>
      <c r="S17" s="168">
        <f t="shared" si="2"/>
        <v>20.561666666666664</v>
      </c>
    </row>
    <row r="18" spans="2:19" ht="15" thickTop="1" thickBot="1" x14ac:dyDescent="0.35">
      <c r="B18" s="41" t="s">
        <v>161</v>
      </c>
      <c r="C18" s="156" t="s">
        <v>34</v>
      </c>
      <c r="D18" s="42" t="s">
        <v>36</v>
      </c>
      <c r="E18" s="166">
        <v>10.81</v>
      </c>
      <c r="F18" s="43">
        <v>22.89</v>
      </c>
      <c r="G18" s="43">
        <v>28.48</v>
      </c>
      <c r="H18" s="43">
        <v>36.270000000000003</v>
      </c>
      <c r="I18" s="43">
        <v>17.739999999999998</v>
      </c>
      <c r="J18" s="43">
        <v>21.88</v>
      </c>
      <c r="K18" s="166">
        <v>24.36</v>
      </c>
      <c r="L18" s="43">
        <v>27.87</v>
      </c>
      <c r="M18" s="43">
        <v>8.8699999999999992</v>
      </c>
      <c r="N18" s="43">
        <v>12.76</v>
      </c>
      <c r="O18" s="166">
        <v>15.53</v>
      </c>
      <c r="P18" s="43">
        <v>18.82</v>
      </c>
      <c r="Q18" s="44">
        <f t="shared" si="0"/>
        <v>15.53</v>
      </c>
      <c r="R18" s="169">
        <f t="shared" si="1"/>
        <v>0.69607211848036066</v>
      </c>
      <c r="S18" s="168">
        <f t="shared" si="2"/>
        <v>20.523333333333333</v>
      </c>
    </row>
    <row r="19" spans="2:19" ht="15" thickTop="1" thickBot="1" x14ac:dyDescent="0.35">
      <c r="B19" s="41" t="s">
        <v>162</v>
      </c>
      <c r="C19" s="156" t="s">
        <v>34</v>
      </c>
      <c r="D19" s="42" t="s">
        <v>36</v>
      </c>
      <c r="E19" s="166">
        <v>9.99</v>
      </c>
      <c r="F19" s="43">
        <v>21.13</v>
      </c>
      <c r="G19" s="43">
        <v>24.98</v>
      </c>
      <c r="H19" s="43">
        <v>30.17</v>
      </c>
      <c r="I19" s="43">
        <v>16.61</v>
      </c>
      <c r="J19" s="43">
        <v>20.309999999999999</v>
      </c>
      <c r="K19" s="166">
        <v>22.68</v>
      </c>
      <c r="L19" s="43">
        <v>25.26</v>
      </c>
      <c r="M19" s="43">
        <v>8.31</v>
      </c>
      <c r="N19" s="43">
        <v>11.82</v>
      </c>
      <c r="O19" s="166">
        <v>13.73</v>
      </c>
      <c r="P19" s="43">
        <v>15.74</v>
      </c>
      <c r="Q19" s="44">
        <f t="shared" si="0"/>
        <v>13.73</v>
      </c>
      <c r="R19" s="169">
        <f t="shared" si="1"/>
        <v>0.72760378732702113</v>
      </c>
      <c r="S19" s="168">
        <f t="shared" si="2"/>
        <v>18.394166666666667</v>
      </c>
    </row>
    <row r="20" spans="2:19" ht="15" thickTop="1" thickBot="1" x14ac:dyDescent="0.35">
      <c r="B20" s="41" t="s">
        <v>163</v>
      </c>
      <c r="C20" s="156" t="s">
        <v>34</v>
      </c>
      <c r="D20" s="42" t="s">
        <v>36</v>
      </c>
      <c r="E20" s="166">
        <v>11.06</v>
      </c>
      <c r="F20" s="43">
        <v>22.71</v>
      </c>
      <c r="G20" s="43">
        <v>26.56</v>
      </c>
      <c r="H20" s="43">
        <v>33</v>
      </c>
      <c r="I20" s="43">
        <v>18.260000000000002</v>
      </c>
      <c r="J20" s="43">
        <v>21.89</v>
      </c>
      <c r="K20" s="166">
        <v>24.26</v>
      </c>
      <c r="L20" s="43">
        <v>28.09</v>
      </c>
      <c r="M20" s="43">
        <v>9.1300000000000008</v>
      </c>
      <c r="N20" s="43">
        <v>12.61</v>
      </c>
      <c r="O20" s="166">
        <v>14.52</v>
      </c>
      <c r="P20" s="43">
        <v>17.16</v>
      </c>
      <c r="Q20" s="44">
        <f t="shared" si="0"/>
        <v>14.52</v>
      </c>
      <c r="R20" s="169">
        <f t="shared" si="1"/>
        <v>0.76170798898071634</v>
      </c>
      <c r="S20" s="168">
        <f t="shared" si="2"/>
        <v>19.9375</v>
      </c>
    </row>
    <row r="21" spans="2:19" ht="15" thickTop="1" thickBot="1" x14ac:dyDescent="0.35">
      <c r="B21" s="41" t="s">
        <v>141</v>
      </c>
      <c r="C21" s="156" t="s">
        <v>34</v>
      </c>
      <c r="D21" s="42" t="s">
        <v>36</v>
      </c>
      <c r="E21" s="166">
        <v>12.29</v>
      </c>
      <c r="F21" s="43">
        <v>25.57</v>
      </c>
      <c r="G21" s="43">
        <v>31.65</v>
      </c>
      <c r="H21" s="43">
        <v>41.06</v>
      </c>
      <c r="I21" s="43">
        <v>19.79</v>
      </c>
      <c r="J21" s="43">
        <v>24.38</v>
      </c>
      <c r="K21" s="166">
        <v>27.01</v>
      </c>
      <c r="L21" s="43">
        <v>31.82</v>
      </c>
      <c r="M21" s="43">
        <v>9.9</v>
      </c>
      <c r="N21" s="43">
        <v>14.18</v>
      </c>
      <c r="O21" s="166">
        <v>17.21</v>
      </c>
      <c r="P21" s="43">
        <v>21.31</v>
      </c>
      <c r="Q21" s="44">
        <f t="shared" si="0"/>
        <v>17.21</v>
      </c>
      <c r="R21" s="169">
        <f t="shared" si="1"/>
        <v>0.71411969785008711</v>
      </c>
      <c r="S21" s="168">
        <f t="shared" si="2"/>
        <v>23.014166666666664</v>
      </c>
    </row>
    <row r="22" spans="2:19" ht="15" thickTop="1" thickBot="1" x14ac:dyDescent="0.35">
      <c r="B22" s="170" t="s">
        <v>78</v>
      </c>
      <c r="C22" s="156" t="s">
        <v>34</v>
      </c>
      <c r="D22" s="42" t="s">
        <v>36</v>
      </c>
      <c r="E22" s="167">
        <v>13.6</v>
      </c>
      <c r="F22" s="45">
        <v>27.39</v>
      </c>
      <c r="G22" s="43">
        <v>32.28</v>
      </c>
      <c r="H22" s="43">
        <v>39.520000000000003</v>
      </c>
      <c r="I22" s="43">
        <v>20.93</v>
      </c>
      <c r="J22" s="43">
        <v>25.31</v>
      </c>
      <c r="K22" s="166">
        <v>27.83</v>
      </c>
      <c r="L22" s="43">
        <v>31.48</v>
      </c>
      <c r="M22" s="43">
        <v>10.46</v>
      </c>
      <c r="N22" s="43">
        <v>15.02</v>
      </c>
      <c r="O22" s="166">
        <v>17.46</v>
      </c>
      <c r="P22" s="43">
        <v>20.46</v>
      </c>
      <c r="Q22" s="44">
        <f t="shared" si="0"/>
        <v>17.46</v>
      </c>
      <c r="R22" s="169">
        <f t="shared" si="1"/>
        <v>0.77892325315005717</v>
      </c>
      <c r="S22" s="168">
        <f t="shared" si="2"/>
        <v>23.478333333333335</v>
      </c>
    </row>
    <row r="23" spans="2:19" ht="15" thickTop="1" thickBot="1" x14ac:dyDescent="0.35">
      <c r="B23" s="170" t="s">
        <v>76</v>
      </c>
      <c r="C23" s="156" t="s">
        <v>34</v>
      </c>
      <c r="D23" s="42" t="s">
        <v>36</v>
      </c>
      <c r="E23" s="167">
        <v>20.82</v>
      </c>
      <c r="F23" s="45">
        <v>40.53</v>
      </c>
      <c r="G23" s="43">
        <v>46.74</v>
      </c>
      <c r="H23" s="43">
        <v>59.86</v>
      </c>
      <c r="I23" s="43">
        <v>31</v>
      </c>
      <c r="J23" s="43">
        <v>38.44</v>
      </c>
      <c r="K23" s="166">
        <v>41.19</v>
      </c>
      <c r="L23" s="43">
        <v>49.63</v>
      </c>
      <c r="M23" s="43">
        <v>15.5</v>
      </c>
      <c r="N23" s="43">
        <v>21.73</v>
      </c>
      <c r="O23" s="166">
        <v>24.81</v>
      </c>
      <c r="P23" s="43">
        <v>30.74</v>
      </c>
      <c r="Q23" s="44">
        <f t="shared" si="0"/>
        <v>24.81</v>
      </c>
      <c r="R23" s="169">
        <f t="shared" si="1"/>
        <v>0.83917775090689239</v>
      </c>
      <c r="S23" s="168">
        <f t="shared" si="2"/>
        <v>35.082500000000003</v>
      </c>
    </row>
    <row r="24" spans="2:19" ht="15" thickTop="1" thickBot="1" x14ac:dyDescent="0.35">
      <c r="B24" s="41" t="s">
        <v>77</v>
      </c>
      <c r="C24" s="156" t="s">
        <v>34</v>
      </c>
      <c r="D24" s="42" t="s">
        <v>36</v>
      </c>
      <c r="E24" s="166">
        <v>17.809999999999999</v>
      </c>
      <c r="F24" s="43">
        <v>35.159999999999997</v>
      </c>
      <c r="G24" s="43">
        <v>39.54</v>
      </c>
      <c r="H24" s="43">
        <v>47.72</v>
      </c>
      <c r="I24" s="43">
        <v>25.44</v>
      </c>
      <c r="J24" s="43">
        <v>30.88</v>
      </c>
      <c r="K24" s="166">
        <v>33.39</v>
      </c>
      <c r="L24" s="43">
        <v>38.49</v>
      </c>
      <c r="M24" s="43">
        <v>12.72</v>
      </c>
      <c r="N24" s="43">
        <v>18.88</v>
      </c>
      <c r="O24" s="166">
        <v>21.09</v>
      </c>
      <c r="P24" s="43">
        <v>24.59</v>
      </c>
      <c r="Q24" s="44">
        <f t="shared" si="0"/>
        <v>21.09</v>
      </c>
      <c r="R24" s="169">
        <f t="shared" si="1"/>
        <v>0.84447605500237077</v>
      </c>
      <c r="S24" s="168">
        <f t="shared" si="2"/>
        <v>28.809166666666666</v>
      </c>
    </row>
    <row r="25" spans="2:19" ht="15" thickTop="1" thickBot="1" x14ac:dyDescent="0.35">
      <c r="B25" s="41" t="s">
        <v>133</v>
      </c>
      <c r="C25" s="156" t="s">
        <v>34</v>
      </c>
      <c r="D25" s="42" t="s">
        <v>36</v>
      </c>
      <c r="E25" s="166">
        <v>16.09</v>
      </c>
      <c r="F25" s="43">
        <v>30.3</v>
      </c>
      <c r="G25" s="43">
        <v>35.450000000000003</v>
      </c>
      <c r="H25" s="43">
        <v>46.17</v>
      </c>
      <c r="I25" s="43">
        <v>23.18</v>
      </c>
      <c r="J25" s="43">
        <v>28.15</v>
      </c>
      <c r="K25" s="166">
        <v>30.69</v>
      </c>
      <c r="L25" s="43">
        <v>37.67</v>
      </c>
      <c r="M25" s="43">
        <v>11.59</v>
      </c>
      <c r="N25" s="43">
        <v>16.5</v>
      </c>
      <c r="O25" s="166">
        <v>19.059999999999999</v>
      </c>
      <c r="P25" s="43">
        <v>23.84</v>
      </c>
      <c r="Q25" s="44">
        <f t="shared" si="0"/>
        <v>19.059999999999999</v>
      </c>
      <c r="R25" s="169">
        <f t="shared" si="1"/>
        <v>0.84417628541448064</v>
      </c>
      <c r="S25" s="168">
        <f t="shared" si="2"/>
        <v>26.557499999999994</v>
      </c>
    </row>
    <row r="26" spans="2:19" ht="15" thickTop="1" thickBot="1" x14ac:dyDescent="0.35">
      <c r="B26" s="41" t="s">
        <v>134</v>
      </c>
      <c r="C26" s="156" t="s">
        <v>34</v>
      </c>
      <c r="D26" s="42" t="s">
        <v>36</v>
      </c>
      <c r="E26" s="166">
        <v>12.38</v>
      </c>
      <c r="F26" s="43">
        <v>24.95</v>
      </c>
      <c r="G26" s="43">
        <v>28.91</v>
      </c>
      <c r="H26" s="43">
        <v>35.57</v>
      </c>
      <c r="I26" s="43">
        <v>20.13</v>
      </c>
      <c r="J26" s="43">
        <v>24.39</v>
      </c>
      <c r="K26" s="166">
        <v>26.76</v>
      </c>
      <c r="L26" s="43">
        <v>30.7</v>
      </c>
      <c r="M26" s="43">
        <v>10.06</v>
      </c>
      <c r="N26" s="43">
        <v>13.73</v>
      </c>
      <c r="O26" s="166">
        <v>15.7</v>
      </c>
      <c r="P26" s="43">
        <v>18.440000000000001</v>
      </c>
      <c r="Q26" s="44">
        <f t="shared" si="0"/>
        <v>15.7</v>
      </c>
      <c r="R26" s="169">
        <f t="shared" si="1"/>
        <v>0.7885350318471338</v>
      </c>
      <c r="S26" s="168">
        <f t="shared" si="2"/>
        <v>21.81</v>
      </c>
    </row>
    <row r="27" spans="2:19" ht="15" thickTop="1" thickBot="1" x14ac:dyDescent="0.35">
      <c r="B27" s="41" t="s">
        <v>142</v>
      </c>
      <c r="C27" s="156" t="s">
        <v>34</v>
      </c>
      <c r="D27" s="42" t="s">
        <v>36</v>
      </c>
      <c r="E27" s="166">
        <v>12.34</v>
      </c>
      <c r="F27" s="43">
        <v>24.31</v>
      </c>
      <c r="G27" s="43">
        <v>28.16</v>
      </c>
      <c r="H27" s="43">
        <v>34.4</v>
      </c>
      <c r="I27" s="43">
        <v>19.48</v>
      </c>
      <c r="J27" s="43">
        <v>23.49</v>
      </c>
      <c r="K27" s="166">
        <v>25.86</v>
      </c>
      <c r="L27" s="43">
        <v>29.49</v>
      </c>
      <c r="M27" s="43">
        <v>9.74</v>
      </c>
      <c r="N27" s="43">
        <v>13.41</v>
      </c>
      <c r="O27" s="166">
        <v>15.32</v>
      </c>
      <c r="P27" s="43">
        <v>17.86</v>
      </c>
      <c r="Q27" s="44">
        <f t="shared" si="0"/>
        <v>15.32</v>
      </c>
      <c r="R27" s="169">
        <f t="shared" si="1"/>
        <v>0.8054830287206266</v>
      </c>
      <c r="S27" s="168">
        <f t="shared" si="2"/>
        <v>21.155000000000001</v>
      </c>
    </row>
    <row r="28" spans="2:19" ht="15" thickTop="1" thickBot="1" x14ac:dyDescent="0.35">
      <c r="B28" s="170" t="s">
        <v>149</v>
      </c>
      <c r="C28" s="156" t="s">
        <v>34</v>
      </c>
      <c r="D28" s="42" t="s">
        <v>36</v>
      </c>
      <c r="E28" s="166">
        <v>17.989999999999998</v>
      </c>
      <c r="F28" s="43">
        <v>32.909999999999997</v>
      </c>
      <c r="G28" s="43">
        <v>42.95</v>
      </c>
      <c r="H28" s="43">
        <v>56.57</v>
      </c>
      <c r="I28" s="43">
        <v>24.95</v>
      </c>
      <c r="J28" s="43">
        <v>29.43</v>
      </c>
      <c r="K28" s="166">
        <v>32.08</v>
      </c>
      <c r="L28" s="43">
        <v>37.020000000000003</v>
      </c>
      <c r="M28" s="43">
        <v>12.47</v>
      </c>
      <c r="N28" s="43">
        <v>17.829999999999998</v>
      </c>
      <c r="O28" s="166">
        <v>22.87</v>
      </c>
      <c r="P28" s="43">
        <v>29.06</v>
      </c>
      <c r="Q28" s="44">
        <f t="shared" si="0"/>
        <v>22.87</v>
      </c>
      <c r="R28" s="169">
        <f t="shared" si="1"/>
        <v>0.78662002623524252</v>
      </c>
      <c r="S28" s="168">
        <f t="shared" si="2"/>
        <v>29.677499999999998</v>
      </c>
    </row>
    <row r="29" spans="2:19" ht="15" thickTop="1" thickBot="1" x14ac:dyDescent="0.35">
      <c r="B29" s="41" t="s">
        <v>167</v>
      </c>
      <c r="C29" s="156" t="s">
        <v>34</v>
      </c>
      <c r="D29" s="42" t="s">
        <v>36</v>
      </c>
      <c r="E29" s="166">
        <v>14.26</v>
      </c>
      <c r="F29" s="43">
        <v>29.69</v>
      </c>
      <c r="G29" s="43">
        <v>34.590000000000003</v>
      </c>
      <c r="H29" s="43">
        <v>43.73</v>
      </c>
      <c r="I29" s="43">
        <v>22.14</v>
      </c>
      <c r="J29" s="43">
        <v>27.21</v>
      </c>
      <c r="K29" s="166">
        <v>29.85</v>
      </c>
      <c r="L29" s="43">
        <v>35.57</v>
      </c>
      <c r="M29" s="43">
        <v>11.07</v>
      </c>
      <c r="N29" s="43">
        <v>16.25</v>
      </c>
      <c r="O29" s="166">
        <v>18.68</v>
      </c>
      <c r="P29" s="43">
        <v>22.65</v>
      </c>
      <c r="Q29" s="44">
        <f t="shared" si="0"/>
        <v>18.68</v>
      </c>
      <c r="R29" s="169">
        <f t="shared" ref="R29:R30" si="3">E29/O29</f>
        <v>0.7633832976445396</v>
      </c>
      <c r="S29" s="168">
        <f t="shared" ref="S29:S30" si="4">AVERAGE(E29:P29)</f>
        <v>25.474166666666665</v>
      </c>
    </row>
    <row r="30" spans="2:19" ht="15" thickTop="1" thickBot="1" x14ac:dyDescent="0.35">
      <c r="B30" s="41" t="s">
        <v>168</v>
      </c>
      <c r="C30" s="156" t="s">
        <v>34</v>
      </c>
      <c r="D30" s="42" t="s">
        <v>36</v>
      </c>
      <c r="E30" s="166">
        <v>14.92</v>
      </c>
      <c r="F30" s="43">
        <v>29.74</v>
      </c>
      <c r="G30" s="43">
        <v>34.64</v>
      </c>
      <c r="H30" s="43">
        <v>43.78</v>
      </c>
      <c r="I30" s="43">
        <v>22.39</v>
      </c>
      <c r="J30" s="43">
        <v>27.26</v>
      </c>
      <c r="K30" s="166">
        <v>29.9</v>
      </c>
      <c r="L30" s="43">
        <v>35.61</v>
      </c>
      <c r="M30" s="43">
        <v>11.2</v>
      </c>
      <c r="N30" s="43">
        <v>16.28</v>
      </c>
      <c r="O30" s="166">
        <v>18.71</v>
      </c>
      <c r="P30" s="43">
        <v>22.67</v>
      </c>
      <c r="Q30" s="44">
        <f t="shared" si="0"/>
        <v>18.71</v>
      </c>
      <c r="R30" s="169">
        <f t="shared" si="3"/>
        <v>0.79743452699091388</v>
      </c>
      <c r="S30" s="168">
        <f t="shared" si="4"/>
        <v>25.591666666666669</v>
      </c>
    </row>
    <row r="31" spans="2:19" ht="14.4" thickTop="1" x14ac:dyDescent="0.3"/>
  </sheetData>
  <autoFilter ref="B11:Q21" xr:uid="{49742E5E-2260-4EA2-B4F9-AC09287FF30C}">
    <sortState xmlns:xlrd2="http://schemas.microsoft.com/office/spreadsheetml/2017/richdata2" ref="B12:Q24">
      <sortCondition ref="C11:C21"/>
    </sortState>
  </autoFilter>
  <mergeCells count="8">
    <mergeCell ref="E8:Q8"/>
    <mergeCell ref="B2:E6"/>
    <mergeCell ref="E9:H10"/>
    <mergeCell ref="I9:L9"/>
    <mergeCell ref="M9:P9"/>
    <mergeCell ref="Q9:Q10"/>
    <mergeCell ref="I10:L10"/>
    <mergeCell ref="M10:P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59441-3A82-4709-856A-AC6CAE6B0E90}">
  <dimension ref="B1:Y579"/>
  <sheetViews>
    <sheetView showGridLines="0" zoomScale="80" zoomScaleNormal="80" workbookViewId="0">
      <selection activeCell="R13" sqref="R13"/>
    </sheetView>
  </sheetViews>
  <sheetFormatPr defaultRowHeight="14.4" x14ac:dyDescent="0.3"/>
  <cols>
    <col min="1" max="1" width="5.5546875" style="3" customWidth="1"/>
    <col min="2" max="2" width="15.6640625" style="152" customWidth="1"/>
    <col min="3" max="3" width="29.21875" style="3" bestFit="1" customWidth="1"/>
    <col min="4" max="4" width="27" style="2" customWidth="1"/>
    <col min="5" max="5" width="12.77734375" style="2" bestFit="1" customWidth="1"/>
    <col min="6" max="6" width="36.6640625" style="86" customWidth="1"/>
    <col min="7" max="7" width="12.109375" style="3" bestFit="1" customWidth="1"/>
    <col min="8" max="8" width="35.5546875" style="2" customWidth="1"/>
    <col min="9" max="9" width="27.5546875" style="2" bestFit="1" customWidth="1"/>
    <col min="10" max="10" width="15.77734375" style="3" bestFit="1" customWidth="1"/>
    <col min="11" max="11" width="9.6640625" style="2" customWidth="1"/>
    <col min="12" max="12" width="9.6640625" style="3" customWidth="1"/>
    <col min="13" max="13" width="23.44140625" style="3" customWidth="1"/>
    <col min="14" max="14" width="18.33203125" style="3" bestFit="1" customWidth="1"/>
    <col min="15" max="15" width="16" style="3" customWidth="1"/>
    <col min="16" max="16" width="40.6640625" style="11" customWidth="1"/>
    <col min="17" max="17" width="12.33203125" style="3" customWidth="1"/>
    <col min="18" max="18" width="15.6640625" style="3" customWidth="1"/>
    <col min="19" max="19" width="16" style="2" customWidth="1"/>
    <col min="20" max="20" width="19" style="2" customWidth="1"/>
    <col min="21" max="21" width="21.6640625" style="2" customWidth="1"/>
    <col min="22" max="24" width="17.21875" style="2" hidden="1" customWidth="1"/>
    <col min="25" max="25" width="31.21875" style="3" customWidth="1"/>
    <col min="26" max="16384" width="8.88671875" style="3"/>
  </cols>
  <sheetData>
    <row r="1" spans="2:25" ht="15" thickBot="1" x14ac:dyDescent="0.35"/>
    <row r="2" spans="2:25" ht="15.6" customHeight="1" thickBot="1" x14ac:dyDescent="0.35">
      <c r="B2" s="233" t="s">
        <v>127</v>
      </c>
      <c r="C2" s="234"/>
      <c r="D2" s="234"/>
      <c r="E2" s="234"/>
      <c r="F2" s="235"/>
      <c r="H2" s="3"/>
      <c r="I2" s="57" t="s">
        <v>33</v>
      </c>
      <c r="J2" s="57"/>
      <c r="K2" s="57"/>
    </row>
    <row r="3" spans="2:25" ht="14.4" customHeight="1" x14ac:dyDescent="0.3">
      <c r="B3" s="236"/>
      <c r="C3" s="237"/>
      <c r="D3" s="237"/>
      <c r="E3" s="237"/>
      <c r="F3" s="238"/>
      <c r="H3" s="46"/>
      <c r="I3" s="22"/>
      <c r="J3" s="22"/>
      <c r="K3" s="3"/>
    </row>
    <row r="4" spans="2:25" ht="14.4" customHeight="1" x14ac:dyDescent="0.3">
      <c r="B4" s="236"/>
      <c r="C4" s="237"/>
      <c r="D4" s="237"/>
      <c r="E4" s="237"/>
      <c r="F4" s="238"/>
      <c r="H4" s="46"/>
      <c r="I4" s="24"/>
      <c r="J4" s="55" t="s">
        <v>29</v>
      </c>
      <c r="K4" s="3"/>
    </row>
    <row r="5" spans="2:25" ht="14.4" customHeight="1" x14ac:dyDescent="0.3">
      <c r="B5" s="236"/>
      <c r="C5" s="237"/>
      <c r="D5" s="237"/>
      <c r="E5" s="237"/>
      <c r="F5" s="238"/>
      <c r="H5" s="46"/>
      <c r="I5" s="25"/>
      <c r="J5" s="55" t="s">
        <v>35</v>
      </c>
      <c r="K5" s="3"/>
    </row>
    <row r="6" spans="2:25" s="5" customFormat="1" ht="15" customHeight="1" thickBot="1" x14ac:dyDescent="0.35">
      <c r="B6" s="236"/>
      <c r="C6" s="237"/>
      <c r="D6" s="237"/>
      <c r="E6" s="237"/>
      <c r="F6" s="238"/>
      <c r="H6" s="52"/>
      <c r="I6" s="29"/>
      <c r="J6" s="55" t="s">
        <v>39</v>
      </c>
      <c r="P6" s="10"/>
      <c r="S6" s="6"/>
      <c r="T6" s="6"/>
      <c r="U6" s="6"/>
      <c r="V6" s="6"/>
      <c r="W6" s="6"/>
      <c r="X6" s="6"/>
    </row>
    <row r="7" spans="2:25" s="5" customFormat="1" ht="15" customHeight="1" thickBot="1" x14ac:dyDescent="0.35">
      <c r="B7" s="236"/>
      <c r="C7" s="237"/>
      <c r="D7" s="237"/>
      <c r="E7" s="237"/>
      <c r="F7" s="238"/>
      <c r="H7" s="52"/>
      <c r="I7" s="50" t="s">
        <v>38</v>
      </c>
      <c r="J7" s="56" t="s">
        <v>74</v>
      </c>
      <c r="P7" s="10"/>
      <c r="S7" s="6"/>
      <c r="T7" s="6"/>
      <c r="U7" s="6"/>
      <c r="V7" s="6"/>
      <c r="W7" s="6"/>
      <c r="X7" s="6"/>
    </row>
    <row r="8" spans="2:25" s="5" customFormat="1" ht="14.4" customHeight="1" x14ac:dyDescent="0.3">
      <c r="B8" s="236"/>
      <c r="C8" s="237"/>
      <c r="D8" s="237"/>
      <c r="E8" s="237"/>
      <c r="F8" s="238"/>
      <c r="H8" s="52"/>
      <c r="I8" s="23"/>
      <c r="J8" s="23"/>
      <c r="P8" s="10"/>
      <c r="S8" s="6"/>
      <c r="T8" s="6"/>
      <c r="U8" s="6"/>
      <c r="V8" s="6"/>
      <c r="W8" s="6"/>
      <c r="X8" s="6"/>
    </row>
    <row r="9" spans="2:25" s="5" customFormat="1" ht="15" customHeight="1" thickBot="1" x14ac:dyDescent="0.35">
      <c r="B9" s="239"/>
      <c r="C9" s="240"/>
      <c r="D9" s="240"/>
      <c r="E9" s="240"/>
      <c r="F9" s="241"/>
      <c r="H9" s="52"/>
      <c r="I9" s="23"/>
      <c r="J9" s="23"/>
      <c r="P9" s="10"/>
      <c r="S9" s="6"/>
      <c r="T9" s="6"/>
      <c r="U9" s="6"/>
      <c r="V9" s="6"/>
      <c r="W9" s="6"/>
      <c r="X9" s="6"/>
    </row>
    <row r="10" spans="2:25" s="5" customFormat="1" ht="15" thickBot="1" x14ac:dyDescent="0.35">
      <c r="B10" s="153"/>
      <c r="D10" s="6"/>
      <c r="E10" s="6"/>
      <c r="F10" s="87"/>
      <c r="H10" s="6"/>
      <c r="I10" s="6"/>
      <c r="K10" s="9"/>
      <c r="P10" s="10"/>
      <c r="Q10" s="13"/>
      <c r="R10" s="14"/>
      <c r="S10" s="6"/>
      <c r="T10" s="6"/>
      <c r="U10" s="6"/>
      <c r="V10" s="6"/>
      <c r="W10" s="6"/>
      <c r="X10" s="6"/>
      <c r="Y10" s="15"/>
    </row>
    <row r="11" spans="2:25" ht="18.600000000000001" thickBot="1" x14ac:dyDescent="0.4">
      <c r="B11" s="190" t="s">
        <v>15</v>
      </c>
      <c r="C11" s="190"/>
      <c r="D11" s="190"/>
      <c r="E11" s="190"/>
      <c r="F11" s="190"/>
      <c r="G11" s="190"/>
      <c r="H11" s="190"/>
      <c r="I11" s="190"/>
      <c r="J11" s="190"/>
      <c r="K11" s="190"/>
      <c r="L11" s="190"/>
      <c r="M11" s="190"/>
      <c r="N11" s="190"/>
      <c r="O11" s="191"/>
      <c r="P11" s="227" t="s">
        <v>28</v>
      </c>
      <c r="Q11" s="228"/>
      <c r="R11" s="229"/>
      <c r="S11" s="230" t="s">
        <v>24</v>
      </c>
      <c r="T11" s="231"/>
      <c r="U11" s="231"/>
      <c r="V11" s="231"/>
      <c r="W11" s="231"/>
      <c r="X11" s="231"/>
      <c r="Y11" s="232"/>
    </row>
    <row r="12" spans="2:25" s="4" customFormat="1" ht="53.4" customHeight="1" thickBot="1" x14ac:dyDescent="0.35">
      <c r="B12" s="154" t="str">
        <f>'1-4. Gather employee data'!B12</f>
        <v>Employee Name or Other Identifier</v>
      </c>
      <c r="C12" s="50" t="str">
        <f>'1-4. Gather employee data'!C12</f>
        <v>Title / Role</v>
      </c>
      <c r="D12" s="50" t="str">
        <f>'1-4. Gather employee data'!D12</f>
        <v>Business Unit Description</v>
      </c>
      <c r="E12" s="50" t="str">
        <f>'1-4. Gather employee data'!E12</f>
        <v>Hire Date 
(for tenure)</v>
      </c>
      <c r="F12" s="61" t="str">
        <f>'1-4. Gather employee data'!F12</f>
        <v>Pay Period Start</v>
      </c>
      <c r="G12" s="50" t="str">
        <f>'1-4. Gather employee data'!I12</f>
        <v>Total Pre-Tax Pay for Hours Worked During 
the Pay Period</v>
      </c>
      <c r="H12" s="50" t="str">
        <f>'1-4. Gather employee data'!J12</f>
        <v>Total Hours Worked during the Pay Period</v>
      </c>
      <c r="I12" s="50" t="str">
        <f>'1-4. Gather employee data'!K12</f>
        <v>Average 
Hourly Wage</v>
      </c>
      <c r="J12" s="50" t="str">
        <f>'1-4. Gather employee data'!L12</f>
        <v>Employee Status</v>
      </c>
      <c r="K12" s="50" t="str">
        <f>'1-4. Gather employee data'!M12</f>
        <v>Full-Time/
Part-Time</v>
      </c>
      <c r="L12" s="50" t="str">
        <f>'1-4. Gather employee data'!N12</f>
        <v>Termination Date</v>
      </c>
      <c r="M12" s="50" t="str">
        <f>'1-4. Gather employee data'!O12</f>
        <v>Work City</v>
      </c>
      <c r="N12" s="50" t="str">
        <f>'1-4. Gather employee data'!P12</f>
        <v>Work County</v>
      </c>
      <c r="O12" s="50" t="str">
        <f>'1-4. Gather employee data'!T12</f>
        <v>Work State</v>
      </c>
      <c r="P12" s="50" t="s">
        <v>40</v>
      </c>
      <c r="Q12" s="50" t="s">
        <v>22</v>
      </c>
      <c r="R12" s="50" t="s">
        <v>169</v>
      </c>
      <c r="S12" s="50" t="s">
        <v>82</v>
      </c>
      <c r="T12" s="50" t="s">
        <v>83</v>
      </c>
      <c r="U12" s="50" t="s">
        <v>25</v>
      </c>
      <c r="V12" s="50" t="s">
        <v>30</v>
      </c>
      <c r="W12" s="50" t="s">
        <v>31</v>
      </c>
      <c r="X12" s="50" t="s">
        <v>32</v>
      </c>
      <c r="Y12" s="50" t="s">
        <v>89</v>
      </c>
    </row>
    <row r="13" spans="2:25" s="9" customFormat="1" ht="15" thickBot="1" x14ac:dyDescent="0.35">
      <c r="B13" s="154">
        <f>'1-4. Gather employee data'!B13</f>
        <v>1</v>
      </c>
      <c r="C13" s="50" t="str">
        <f>'1-4. Gather employee data'!C13</f>
        <v>Sales Associate</v>
      </c>
      <c r="D13" s="50" t="str">
        <f>'1-4. Gather employee data'!D13</f>
        <v>Apparel</v>
      </c>
      <c r="E13" s="61">
        <f>'1-4. Gather employee data'!E13</f>
        <v>44029</v>
      </c>
      <c r="F13" s="61">
        <f>'1-4. Gather employee data'!F13</f>
        <v>43647</v>
      </c>
      <c r="G13" s="60">
        <f>'1-4. Gather employee data'!I13</f>
        <v>37561.656000000003</v>
      </c>
      <c r="H13" s="50">
        <f>'1-4. Gather employee data'!J13</f>
        <v>2085.6</v>
      </c>
      <c r="I13" s="59">
        <f>'1-4. Gather employee data'!K13</f>
        <v>18.010000000000002</v>
      </c>
      <c r="J13" s="50" t="str">
        <f>'1-4. Gather employee data'!L13</f>
        <v>Active</v>
      </c>
      <c r="K13" s="50" t="str">
        <f>'1-4. Gather employee data'!M13</f>
        <v>FT</v>
      </c>
      <c r="L13" s="50" t="str">
        <f>'1-4. Gather employee data'!N13</f>
        <v>N/A</v>
      </c>
      <c r="M13" s="50" t="str">
        <f>'1-4. Gather employee data'!O13</f>
        <v>Nashville</v>
      </c>
      <c r="N13" s="50" t="str">
        <f>'1-4. Gather employee data'!P13</f>
        <v>Davidson</v>
      </c>
      <c r="O13" s="50" t="str">
        <f>'1-4. Gather employee data'!T13</f>
        <v>TN</v>
      </c>
      <c r="P13" s="50" t="str">
        <f>'1-4. Gather employee data'!V13</f>
        <v>Davidson County, TN</v>
      </c>
      <c r="Q13" s="59">
        <f>VLOOKUP(P13,'6. Gather living wage data'!$B$11:$Q$1048576,16,FALSE)</f>
        <v>15.32</v>
      </c>
      <c r="R13" s="60">
        <f>Q13*'Standards &amp; Assumptions'!$C$10*'Standards &amp; Assumptions'!$C$11</f>
        <v>31865.599999999999</v>
      </c>
      <c r="S13" s="28">
        <f>I13-Q13</f>
        <v>2.6900000000000013</v>
      </c>
      <c r="T13" s="27">
        <f t="shared" ref="T13:T42" si="0">G13-R13</f>
        <v>5696.0560000000041</v>
      </c>
      <c r="U13" s="26" t="str">
        <f>IF(T13&gt;0,"Yes","No")</f>
        <v>Yes</v>
      </c>
      <c r="V13" s="26">
        <f>R13*('Standards &amp; Assumptions'!$C$12)</f>
        <v>4779.8399999999992</v>
      </c>
      <c r="W13" s="26">
        <f>R13-V13</f>
        <v>27085.759999999998</v>
      </c>
      <c r="X13" s="26">
        <f>R13+V13</f>
        <v>36645.439999999995</v>
      </c>
      <c r="Y13" s="26" t="str">
        <f t="shared" ref="Y13:Y42" si="1">IF(OR(G13&gt;X13,G13&lt;W13), "No","Yes")</f>
        <v>No</v>
      </c>
    </row>
    <row r="14" spans="2:25" s="9" customFormat="1" ht="15" thickBot="1" x14ac:dyDescent="0.35">
      <c r="B14" s="154">
        <f>'1-4. Gather employee data'!B14</f>
        <v>2</v>
      </c>
      <c r="C14" s="50" t="str">
        <f>'1-4. Gather employee data'!C14</f>
        <v>Sales Associate</v>
      </c>
      <c r="D14" s="50" t="str">
        <f>'1-4. Gather employee data'!D14</f>
        <v>Apparel</v>
      </c>
      <c r="E14" s="61">
        <f>'1-4. Gather employee data'!E14</f>
        <v>44031</v>
      </c>
      <c r="F14" s="61">
        <f>'1-4. Gather employee data'!F14</f>
        <v>43647</v>
      </c>
      <c r="G14" s="60">
        <f>'1-4. Gather employee data'!I14</f>
        <v>35455.199999999997</v>
      </c>
      <c r="H14" s="50">
        <f>'1-4. Gather employee data'!J14</f>
        <v>2085.6</v>
      </c>
      <c r="I14" s="59">
        <f>'1-4. Gather employee data'!K14</f>
        <v>17</v>
      </c>
      <c r="J14" s="50" t="str">
        <f>'1-4. Gather employee data'!L14</f>
        <v>Active</v>
      </c>
      <c r="K14" s="50" t="str">
        <f>'1-4. Gather employee data'!M14</f>
        <v>FT</v>
      </c>
      <c r="L14" s="50" t="str">
        <f>'1-4. Gather employee data'!N14</f>
        <v>N/A</v>
      </c>
      <c r="M14" s="50" t="str">
        <f>'1-4. Gather employee data'!O14</f>
        <v>Dallas</v>
      </c>
      <c r="N14" s="50" t="str">
        <f>'1-4. Gather employee data'!P14</f>
        <v>Dallas</v>
      </c>
      <c r="O14" s="50" t="str">
        <f>'1-4. Gather employee data'!T14</f>
        <v>TX</v>
      </c>
      <c r="P14" s="50" t="str">
        <f>'1-4. Gather employee data'!V14</f>
        <v>Dallas County, TX</v>
      </c>
      <c r="Q14" s="59">
        <f>VLOOKUP(P14,'6. Gather living wage data'!$B$11:$Q$1048576,16,FALSE)</f>
        <v>15.7</v>
      </c>
      <c r="R14" s="60">
        <f>Q14*'Standards &amp; Assumptions'!$C$10*'Standards &amp; Assumptions'!$C$11</f>
        <v>32656</v>
      </c>
      <c r="S14" s="28">
        <f t="shared" ref="S14:S42" si="2">I14-Q14</f>
        <v>1.3000000000000007</v>
      </c>
      <c r="T14" s="27">
        <f t="shared" si="0"/>
        <v>2799.1999999999971</v>
      </c>
      <c r="U14" s="26" t="str">
        <f t="shared" ref="U14:U42" si="3">IF(T14&gt;0,"Yes","No")</f>
        <v>Yes</v>
      </c>
      <c r="V14" s="26">
        <f>R14*('Standards &amp; Assumptions'!$C$12)</f>
        <v>4898.3999999999996</v>
      </c>
      <c r="W14" s="26">
        <f t="shared" ref="W14:W42" si="4">R14-V14</f>
        <v>27757.599999999999</v>
      </c>
      <c r="X14" s="26">
        <f t="shared" ref="X14:X42" si="5">R14+V14</f>
        <v>37554.400000000001</v>
      </c>
      <c r="Y14" s="26" t="str">
        <f t="shared" si="1"/>
        <v>Yes</v>
      </c>
    </row>
    <row r="15" spans="2:25" s="5" customFormat="1" ht="15" thickBot="1" x14ac:dyDescent="0.35">
      <c r="B15" s="154">
        <f>'1-4. Gather employee data'!B15</f>
        <v>3</v>
      </c>
      <c r="C15" s="50" t="str">
        <f>'1-4. Gather employee data'!C15</f>
        <v>Sales Associate</v>
      </c>
      <c r="D15" s="50" t="str">
        <f>'1-4. Gather employee data'!D15</f>
        <v>Apparel</v>
      </c>
      <c r="E15" s="61">
        <f>'1-4. Gather employee data'!E15</f>
        <v>44032</v>
      </c>
      <c r="F15" s="61">
        <f>'1-4. Gather employee data'!F15</f>
        <v>43647</v>
      </c>
      <c r="G15" s="60">
        <f>'1-4. Gather employee data'!I15</f>
        <v>27133.655999999999</v>
      </c>
      <c r="H15" s="50">
        <f>'1-4. Gather employee data'!J15</f>
        <v>2085.6</v>
      </c>
      <c r="I15" s="59">
        <f>'1-4. Gather employee data'!K15</f>
        <v>13.01</v>
      </c>
      <c r="J15" s="50" t="str">
        <f>'1-4. Gather employee data'!L15</f>
        <v>Active</v>
      </c>
      <c r="K15" s="50" t="str">
        <f>'1-4. Gather employee data'!M15</f>
        <v>FT</v>
      </c>
      <c r="L15" s="50" t="str">
        <f>'1-4. Gather employee data'!N15</f>
        <v>N/A</v>
      </c>
      <c r="M15" s="50" t="str">
        <f>'1-4. Gather employee data'!O15</f>
        <v>Dallas</v>
      </c>
      <c r="N15" s="50" t="str">
        <f>'1-4. Gather employee data'!P15</f>
        <v>Dallas</v>
      </c>
      <c r="O15" s="50" t="str">
        <f>'1-4. Gather employee data'!T15</f>
        <v>TX</v>
      </c>
      <c r="P15" s="50" t="str">
        <f>'1-4. Gather employee data'!V15</f>
        <v>Dallas County, TX</v>
      </c>
      <c r="Q15" s="59">
        <f>VLOOKUP(P15,'6. Gather living wage data'!$B$11:$Q$1048576,16,FALSE)</f>
        <v>15.7</v>
      </c>
      <c r="R15" s="60">
        <f>Q15*'Standards &amp; Assumptions'!$C$10*'Standards &amp; Assumptions'!$C$11</f>
        <v>32656</v>
      </c>
      <c r="S15" s="28">
        <f t="shared" si="2"/>
        <v>-2.6899999999999995</v>
      </c>
      <c r="T15" s="27">
        <f t="shared" si="0"/>
        <v>-5522.344000000001</v>
      </c>
      <c r="U15" s="26" t="str">
        <f t="shared" si="3"/>
        <v>No</v>
      </c>
      <c r="V15" s="26">
        <f>R15*('Standards &amp; Assumptions'!$C$12)</f>
        <v>4898.3999999999996</v>
      </c>
      <c r="W15" s="26">
        <f t="shared" si="4"/>
        <v>27757.599999999999</v>
      </c>
      <c r="X15" s="26">
        <f t="shared" si="5"/>
        <v>37554.400000000001</v>
      </c>
      <c r="Y15" s="26" t="str">
        <f t="shared" si="1"/>
        <v>No</v>
      </c>
    </row>
    <row r="16" spans="2:25" s="5" customFormat="1" ht="15" thickBot="1" x14ac:dyDescent="0.35">
      <c r="B16" s="154">
        <f>'1-4. Gather employee data'!B16</f>
        <v>4</v>
      </c>
      <c r="C16" s="50" t="str">
        <f>'1-4. Gather employee data'!C16</f>
        <v>Sales Associate</v>
      </c>
      <c r="D16" s="50" t="str">
        <f>'1-4. Gather employee data'!D16</f>
        <v>Apparel</v>
      </c>
      <c r="E16" s="61">
        <f>'1-4. Gather employee data'!E16</f>
        <v>44023</v>
      </c>
      <c r="F16" s="61">
        <f>'1-4. Gather employee data'!F16</f>
        <v>43647</v>
      </c>
      <c r="G16" s="60">
        <f>'1-4. Gather employee data'!I16</f>
        <v>27758.2932</v>
      </c>
      <c r="H16" s="50">
        <f>'1-4. Gather employee data'!J16</f>
        <v>1981.32</v>
      </c>
      <c r="I16" s="59">
        <f>'1-4. Gather employee data'!K16</f>
        <v>14.01</v>
      </c>
      <c r="J16" s="50" t="str">
        <f>'1-4. Gather employee data'!L16</f>
        <v>Active</v>
      </c>
      <c r="K16" s="50" t="str">
        <f>'1-4. Gather employee data'!M16</f>
        <v>FT</v>
      </c>
      <c r="L16" s="50" t="str">
        <f>'1-4. Gather employee data'!N16</f>
        <v>N/A</v>
      </c>
      <c r="M16" s="50" t="str">
        <f>'1-4. Gather employee data'!O16</f>
        <v>Dallas</v>
      </c>
      <c r="N16" s="50" t="str">
        <f>'1-4. Gather employee data'!P16</f>
        <v>Dallas</v>
      </c>
      <c r="O16" s="50" t="str">
        <f>'1-4. Gather employee data'!T16</f>
        <v>TX</v>
      </c>
      <c r="P16" s="50" t="str">
        <f>'1-4. Gather employee data'!V16</f>
        <v>Dallas County, TX</v>
      </c>
      <c r="Q16" s="59">
        <f>VLOOKUP(P16,'6. Gather living wage data'!$B$11:$Q$1048576,16,FALSE)</f>
        <v>15.7</v>
      </c>
      <c r="R16" s="60">
        <f>Q16*'Standards &amp; Assumptions'!$C$10*'Standards &amp; Assumptions'!$C$11</f>
        <v>32656</v>
      </c>
      <c r="S16" s="28">
        <f t="shared" si="2"/>
        <v>-1.6899999999999995</v>
      </c>
      <c r="T16" s="27">
        <f t="shared" si="0"/>
        <v>-4897.7067999999999</v>
      </c>
      <c r="U16" s="26" t="str">
        <f t="shared" si="3"/>
        <v>No</v>
      </c>
      <c r="V16" s="26">
        <f>R16*('Standards &amp; Assumptions'!$C$12)</f>
        <v>4898.3999999999996</v>
      </c>
      <c r="W16" s="26">
        <f t="shared" si="4"/>
        <v>27757.599999999999</v>
      </c>
      <c r="X16" s="26">
        <f t="shared" si="5"/>
        <v>37554.400000000001</v>
      </c>
      <c r="Y16" s="26" t="str">
        <f t="shared" si="1"/>
        <v>Yes</v>
      </c>
    </row>
    <row r="17" spans="2:25" s="5" customFormat="1" ht="15" thickBot="1" x14ac:dyDescent="0.35">
      <c r="B17" s="154">
        <f>'1-4. Gather employee data'!B17</f>
        <v>5</v>
      </c>
      <c r="C17" s="50" t="str">
        <f>'1-4. Gather employee data'!C17</f>
        <v>Sales Associate</v>
      </c>
      <c r="D17" s="50" t="str">
        <f>'1-4. Gather employee data'!D17</f>
        <v>Apparel</v>
      </c>
      <c r="E17" s="61">
        <f>'1-4. Gather employee data'!E17</f>
        <v>44014</v>
      </c>
      <c r="F17" s="61">
        <f>'1-4. Gather employee data'!F17</f>
        <v>43647</v>
      </c>
      <c r="G17" s="60">
        <f>'1-4. Gather employee data'!I17</f>
        <v>22524.48</v>
      </c>
      <c r="H17" s="50">
        <f>'1-4. Gather employee data'!J17</f>
        <v>1877.04</v>
      </c>
      <c r="I17" s="59">
        <f>'1-4. Gather employee data'!K17</f>
        <v>12</v>
      </c>
      <c r="J17" s="50" t="str">
        <f>'1-4. Gather employee data'!L17</f>
        <v>Active</v>
      </c>
      <c r="K17" s="50" t="str">
        <f>'1-4. Gather employee data'!M17</f>
        <v>FT</v>
      </c>
      <c r="L17" s="50" t="str">
        <f>'1-4. Gather employee data'!N17</f>
        <v>N/A</v>
      </c>
      <c r="M17" s="50" t="str">
        <f>'1-4. Gather employee data'!O17</f>
        <v>Chicago</v>
      </c>
      <c r="N17" s="50" t="str">
        <f>'1-4. Gather employee data'!P17</f>
        <v>Cook</v>
      </c>
      <c r="O17" s="50" t="str">
        <f>'1-4. Gather employee data'!T17</f>
        <v>IL</v>
      </c>
      <c r="P17" s="50" t="str">
        <f>'1-4. Gather employee data'!V17</f>
        <v>Cook County, IL</v>
      </c>
      <c r="Q17" s="59">
        <f>VLOOKUP(P17,'6. Gather living wage data'!$B$11:$Q$1048576,16,FALSE)</f>
        <v>17.46</v>
      </c>
      <c r="R17" s="60">
        <f>Q17*'Standards &amp; Assumptions'!$C$10*'Standards &amp; Assumptions'!$C$11</f>
        <v>36316.800000000003</v>
      </c>
      <c r="S17" s="28">
        <f t="shared" si="2"/>
        <v>-5.4600000000000009</v>
      </c>
      <c r="T17" s="27">
        <f t="shared" si="0"/>
        <v>-13792.320000000003</v>
      </c>
      <c r="U17" s="26" t="str">
        <f t="shared" si="3"/>
        <v>No</v>
      </c>
      <c r="V17" s="26">
        <f>R17*('Standards &amp; Assumptions'!$C$12)</f>
        <v>5447.52</v>
      </c>
      <c r="W17" s="26">
        <f t="shared" si="4"/>
        <v>30869.280000000002</v>
      </c>
      <c r="X17" s="26">
        <f t="shared" si="5"/>
        <v>41764.320000000007</v>
      </c>
      <c r="Y17" s="26" t="str">
        <f t="shared" si="1"/>
        <v>No</v>
      </c>
    </row>
    <row r="18" spans="2:25" s="5" customFormat="1" ht="15" thickBot="1" x14ac:dyDescent="0.35">
      <c r="B18" s="154">
        <f>'1-4. Gather employee data'!B18</f>
        <v>6</v>
      </c>
      <c r="C18" s="50" t="str">
        <f>'1-4. Gather employee data'!C18</f>
        <v>Sales Associate</v>
      </c>
      <c r="D18" s="50" t="str">
        <f>'1-4. Gather employee data'!D18</f>
        <v>Apparel</v>
      </c>
      <c r="E18" s="61">
        <f>'1-4. Gather employee data'!E18</f>
        <v>44019</v>
      </c>
      <c r="F18" s="61">
        <f>'1-4. Gather employee data'!F18</f>
        <v>43647</v>
      </c>
      <c r="G18" s="60">
        <f>'1-4. Gather employee data'!I18</f>
        <v>24589.223999999998</v>
      </c>
      <c r="H18" s="50">
        <f>'1-4. Gather employee data'!J18</f>
        <v>1877.04</v>
      </c>
      <c r="I18" s="59">
        <f>'1-4. Gather employee data'!K18</f>
        <v>13.1</v>
      </c>
      <c r="J18" s="50" t="str">
        <f>'1-4. Gather employee data'!L18</f>
        <v>Active</v>
      </c>
      <c r="K18" s="50" t="str">
        <f>'1-4. Gather employee data'!M18</f>
        <v>FT</v>
      </c>
      <c r="L18" s="50" t="str">
        <f>'1-4. Gather employee data'!N18</f>
        <v>N/A</v>
      </c>
      <c r="M18" s="50" t="str">
        <f>'1-4. Gather employee data'!O18</f>
        <v>Dallas</v>
      </c>
      <c r="N18" s="50" t="str">
        <f>'1-4. Gather employee data'!P18</f>
        <v>Dallas</v>
      </c>
      <c r="O18" s="50" t="str">
        <f>'1-4. Gather employee data'!T18</f>
        <v>TX</v>
      </c>
      <c r="P18" s="50" t="str">
        <f>'1-4. Gather employee data'!V18</f>
        <v>Dallas County, TX</v>
      </c>
      <c r="Q18" s="59">
        <f>VLOOKUP(P18,'6. Gather living wage data'!$B$11:$Q$1048576,16,FALSE)</f>
        <v>15.7</v>
      </c>
      <c r="R18" s="60">
        <f>Q18*'Standards &amp; Assumptions'!$C$10*'Standards &amp; Assumptions'!$C$11</f>
        <v>32656</v>
      </c>
      <c r="S18" s="28">
        <f t="shared" si="2"/>
        <v>-2.5999999999999996</v>
      </c>
      <c r="T18" s="27">
        <f t="shared" si="0"/>
        <v>-8066.7760000000017</v>
      </c>
      <c r="U18" s="26" t="str">
        <f t="shared" si="3"/>
        <v>No</v>
      </c>
      <c r="V18" s="26">
        <f>R18*('Standards &amp; Assumptions'!$C$12)</f>
        <v>4898.3999999999996</v>
      </c>
      <c r="W18" s="26">
        <f t="shared" si="4"/>
        <v>27757.599999999999</v>
      </c>
      <c r="X18" s="26">
        <f t="shared" si="5"/>
        <v>37554.400000000001</v>
      </c>
      <c r="Y18" s="26" t="str">
        <f t="shared" si="1"/>
        <v>No</v>
      </c>
    </row>
    <row r="19" spans="2:25" s="5" customFormat="1" ht="15" thickBot="1" x14ac:dyDescent="0.35">
      <c r="B19" s="154">
        <f>'1-4. Gather employee data'!B19</f>
        <v>7</v>
      </c>
      <c r="C19" s="50" t="str">
        <f>'1-4. Gather employee data'!C19</f>
        <v>Sales Associate</v>
      </c>
      <c r="D19" s="50" t="str">
        <f>'1-4. Gather employee data'!D19</f>
        <v>Apparel</v>
      </c>
      <c r="E19" s="61">
        <f>'1-4. Gather employee data'!E19</f>
        <v>44017</v>
      </c>
      <c r="F19" s="61">
        <f>'1-4. Gather employee data'!F19</f>
        <v>43647</v>
      </c>
      <c r="G19" s="60">
        <f>'1-4. Gather employee data'!I19</f>
        <v>23906.190000000002</v>
      </c>
      <c r="H19" s="50">
        <f>'1-4. Gather employee data'!J19</f>
        <v>1824.9</v>
      </c>
      <c r="I19" s="59">
        <f>'1-4. Gather employee data'!K19</f>
        <v>13.1</v>
      </c>
      <c r="J19" s="50" t="str">
        <f>'1-4. Gather employee data'!L19</f>
        <v>Active</v>
      </c>
      <c r="K19" s="50" t="str">
        <f>'1-4. Gather employee data'!M19</f>
        <v>FT</v>
      </c>
      <c r="L19" s="50" t="str">
        <f>'1-4. Gather employee data'!N19</f>
        <v>N/A</v>
      </c>
      <c r="M19" s="50" t="str">
        <f>'1-4. Gather employee data'!O19</f>
        <v>Dallas</v>
      </c>
      <c r="N19" s="50" t="str">
        <f>'1-4. Gather employee data'!P19</f>
        <v>Dallas</v>
      </c>
      <c r="O19" s="50" t="str">
        <f>'1-4. Gather employee data'!T19</f>
        <v>TX</v>
      </c>
      <c r="P19" s="50" t="str">
        <f>'1-4. Gather employee data'!V19</f>
        <v>Dallas County, TX</v>
      </c>
      <c r="Q19" s="59">
        <f>VLOOKUP(P19,'6. Gather living wage data'!$B$11:$Q$1048576,16,FALSE)</f>
        <v>15.7</v>
      </c>
      <c r="R19" s="60">
        <f>Q19*'Standards &amp; Assumptions'!$C$10*'Standards &amp; Assumptions'!$C$11</f>
        <v>32656</v>
      </c>
      <c r="S19" s="28">
        <f t="shared" si="2"/>
        <v>-2.5999999999999996</v>
      </c>
      <c r="T19" s="27">
        <f t="shared" si="0"/>
        <v>-8749.8099999999977</v>
      </c>
      <c r="U19" s="26" t="str">
        <f t="shared" si="3"/>
        <v>No</v>
      </c>
      <c r="V19" s="26">
        <f>R19*('Standards &amp; Assumptions'!$C$12)</f>
        <v>4898.3999999999996</v>
      </c>
      <c r="W19" s="26">
        <f t="shared" si="4"/>
        <v>27757.599999999999</v>
      </c>
      <c r="X19" s="26">
        <f t="shared" si="5"/>
        <v>37554.400000000001</v>
      </c>
      <c r="Y19" s="26" t="str">
        <f t="shared" si="1"/>
        <v>No</v>
      </c>
    </row>
    <row r="20" spans="2:25" s="5" customFormat="1" ht="15" thickBot="1" x14ac:dyDescent="0.35">
      <c r="B20" s="154">
        <f>'1-4. Gather employee data'!B20</f>
        <v>8</v>
      </c>
      <c r="C20" s="50" t="str">
        <f>'1-4. Gather employee data'!C20</f>
        <v>Sales Associate</v>
      </c>
      <c r="D20" s="50" t="str">
        <f>'1-4. Gather employee data'!D20</f>
        <v>Apparel</v>
      </c>
      <c r="E20" s="61">
        <f>'1-4. Gather employee data'!E20</f>
        <v>44019</v>
      </c>
      <c r="F20" s="61">
        <f>'1-4. Gather employee data'!F20</f>
        <v>43647</v>
      </c>
      <c r="G20" s="60">
        <f>'1-4. Gather employee data'!I20</f>
        <v>24179.925000000003</v>
      </c>
      <c r="H20" s="50">
        <f>'1-4. Gather employee data'!J20</f>
        <v>1824.9</v>
      </c>
      <c r="I20" s="59">
        <f>'1-4. Gather employee data'!K20</f>
        <v>13.25</v>
      </c>
      <c r="J20" s="50" t="str">
        <f>'1-4. Gather employee data'!L20</f>
        <v>Active</v>
      </c>
      <c r="K20" s="50" t="str">
        <f>'1-4. Gather employee data'!M20</f>
        <v>FT</v>
      </c>
      <c r="L20" s="50" t="str">
        <f>'1-4. Gather employee data'!N20</f>
        <v>N/A</v>
      </c>
      <c r="M20" s="50" t="str">
        <f>'1-4. Gather employee data'!O20</f>
        <v>Dallas</v>
      </c>
      <c r="N20" s="50" t="str">
        <f>'1-4. Gather employee data'!P20</f>
        <v>Dallas</v>
      </c>
      <c r="O20" s="50" t="str">
        <f>'1-4. Gather employee data'!T20</f>
        <v>TX</v>
      </c>
      <c r="P20" s="50" t="str">
        <f>'1-4. Gather employee data'!V20</f>
        <v>Dallas County, TX</v>
      </c>
      <c r="Q20" s="59">
        <f>VLOOKUP(P20,'6. Gather living wage data'!$B$11:$Q$1048576,16,FALSE)</f>
        <v>15.7</v>
      </c>
      <c r="R20" s="60">
        <f>Q20*'Standards &amp; Assumptions'!$C$10*'Standards &amp; Assumptions'!$C$11</f>
        <v>32656</v>
      </c>
      <c r="S20" s="28">
        <f t="shared" si="2"/>
        <v>-2.4499999999999993</v>
      </c>
      <c r="T20" s="27">
        <f t="shared" si="0"/>
        <v>-8476.0749999999971</v>
      </c>
      <c r="U20" s="26" t="str">
        <f t="shared" si="3"/>
        <v>No</v>
      </c>
      <c r="V20" s="26">
        <f>R20*('Standards &amp; Assumptions'!$C$12)</f>
        <v>4898.3999999999996</v>
      </c>
      <c r="W20" s="26">
        <f t="shared" si="4"/>
        <v>27757.599999999999</v>
      </c>
      <c r="X20" s="26">
        <f t="shared" si="5"/>
        <v>37554.400000000001</v>
      </c>
      <c r="Y20" s="26" t="str">
        <f t="shared" si="1"/>
        <v>No</v>
      </c>
    </row>
    <row r="21" spans="2:25" s="5" customFormat="1" ht="15" thickBot="1" x14ac:dyDescent="0.35">
      <c r="B21" s="154">
        <f>'1-4. Gather employee data'!B21</f>
        <v>9</v>
      </c>
      <c r="C21" s="50" t="str">
        <f>'1-4. Gather employee data'!C21</f>
        <v>Sales Associate</v>
      </c>
      <c r="D21" s="50" t="str">
        <f>'1-4. Gather employee data'!D21</f>
        <v>Apparel</v>
      </c>
      <c r="E21" s="61">
        <f>'1-4. Gather employee data'!E21</f>
        <v>44022</v>
      </c>
      <c r="F21" s="61">
        <f>'1-4. Gather employee data'!F21</f>
        <v>43647</v>
      </c>
      <c r="G21" s="60">
        <f>'1-4. Gather employee data'!I21</f>
        <v>22811.25</v>
      </c>
      <c r="H21" s="50">
        <f>'1-4. Gather employee data'!J21</f>
        <v>1824.9</v>
      </c>
      <c r="I21" s="59">
        <f>'1-4. Gather employee data'!K21</f>
        <v>12.5</v>
      </c>
      <c r="J21" s="50" t="str">
        <f>'1-4. Gather employee data'!L21</f>
        <v>Active</v>
      </c>
      <c r="K21" s="50" t="str">
        <f>'1-4. Gather employee data'!M21</f>
        <v>FT</v>
      </c>
      <c r="L21" s="50" t="str">
        <f>'1-4. Gather employee data'!N21</f>
        <v>N/A</v>
      </c>
      <c r="M21" s="50" t="str">
        <f>'1-4. Gather employee data'!O21</f>
        <v>Chicago</v>
      </c>
      <c r="N21" s="50" t="str">
        <f>'1-4. Gather employee data'!P21</f>
        <v>Cook</v>
      </c>
      <c r="O21" s="50" t="str">
        <f>'1-4. Gather employee data'!T21</f>
        <v>IL</v>
      </c>
      <c r="P21" s="50" t="str">
        <f>'1-4. Gather employee data'!V21</f>
        <v>Cook County, IL</v>
      </c>
      <c r="Q21" s="59">
        <f>VLOOKUP(P21,'6. Gather living wage data'!$B$11:$Q$1048576,16,FALSE)</f>
        <v>17.46</v>
      </c>
      <c r="R21" s="60">
        <f>Q21*'Standards &amp; Assumptions'!$C$10*'Standards &amp; Assumptions'!$C$11</f>
        <v>36316.800000000003</v>
      </c>
      <c r="S21" s="28">
        <f t="shared" si="2"/>
        <v>-4.9600000000000009</v>
      </c>
      <c r="T21" s="27">
        <f t="shared" si="0"/>
        <v>-13505.550000000003</v>
      </c>
      <c r="U21" s="26" t="str">
        <f t="shared" si="3"/>
        <v>No</v>
      </c>
      <c r="V21" s="26">
        <f>R21*('Standards &amp; Assumptions'!$C$12)</f>
        <v>5447.52</v>
      </c>
      <c r="W21" s="26">
        <f t="shared" si="4"/>
        <v>30869.280000000002</v>
      </c>
      <c r="X21" s="26">
        <f t="shared" si="5"/>
        <v>41764.320000000007</v>
      </c>
      <c r="Y21" s="26" t="str">
        <f t="shared" si="1"/>
        <v>No</v>
      </c>
    </row>
    <row r="22" spans="2:25" s="5" customFormat="1" ht="15" thickBot="1" x14ac:dyDescent="0.35">
      <c r="B22" s="154">
        <f>'1-4. Gather employee data'!B22</f>
        <v>10</v>
      </c>
      <c r="C22" s="50" t="str">
        <f>'1-4. Gather employee data'!C22</f>
        <v>Sales Associate</v>
      </c>
      <c r="D22" s="50" t="str">
        <f>'1-4. Gather employee data'!D22</f>
        <v>Apparel</v>
      </c>
      <c r="E22" s="61">
        <f>'1-4. Gather employee data'!E22</f>
        <v>44016</v>
      </c>
      <c r="F22" s="61">
        <f>'1-4. Gather employee data'!F22</f>
        <v>43647</v>
      </c>
      <c r="G22" s="60">
        <f>'1-4. Gather employee data'!I22</f>
        <v>22868.603999999999</v>
      </c>
      <c r="H22" s="50">
        <f>'1-4. Gather employee data'!J22</f>
        <v>1772.76</v>
      </c>
      <c r="I22" s="59">
        <f>'1-4. Gather employee data'!K22</f>
        <v>12.9</v>
      </c>
      <c r="J22" s="50" t="str">
        <f>'1-4. Gather employee data'!L22</f>
        <v>Active</v>
      </c>
      <c r="K22" s="50" t="str">
        <f>'1-4. Gather employee data'!M22</f>
        <v>FT</v>
      </c>
      <c r="L22" s="50" t="str">
        <f>'1-4. Gather employee data'!N22</f>
        <v>N/A</v>
      </c>
      <c r="M22" s="50" t="str">
        <f>'1-4. Gather employee data'!O22</f>
        <v>Dallas</v>
      </c>
      <c r="N22" s="50" t="str">
        <f>'1-4. Gather employee data'!P22</f>
        <v>Dallas</v>
      </c>
      <c r="O22" s="50" t="str">
        <f>'1-4. Gather employee data'!T22</f>
        <v>TX</v>
      </c>
      <c r="P22" s="50" t="str">
        <f>'1-4. Gather employee data'!V22</f>
        <v>Dallas County, TX</v>
      </c>
      <c r="Q22" s="59">
        <f>VLOOKUP(P22,'6. Gather living wage data'!$B$11:$Q$1048576,16,FALSE)</f>
        <v>15.7</v>
      </c>
      <c r="R22" s="60">
        <f>Q22*'Standards &amp; Assumptions'!$C$10*'Standards &amp; Assumptions'!$C$11</f>
        <v>32656</v>
      </c>
      <c r="S22" s="28">
        <f t="shared" si="2"/>
        <v>-2.7999999999999989</v>
      </c>
      <c r="T22" s="27">
        <f t="shared" si="0"/>
        <v>-9787.3960000000006</v>
      </c>
      <c r="U22" s="26" t="str">
        <f t="shared" si="3"/>
        <v>No</v>
      </c>
      <c r="V22" s="26">
        <f>R22*('Standards &amp; Assumptions'!$C$12)</f>
        <v>4898.3999999999996</v>
      </c>
      <c r="W22" s="26">
        <f t="shared" si="4"/>
        <v>27757.599999999999</v>
      </c>
      <c r="X22" s="26">
        <f t="shared" si="5"/>
        <v>37554.400000000001</v>
      </c>
      <c r="Y22" s="26" t="str">
        <f t="shared" si="1"/>
        <v>No</v>
      </c>
    </row>
    <row r="23" spans="2:25" s="5" customFormat="1" ht="15" thickBot="1" x14ac:dyDescent="0.35">
      <c r="B23" s="154">
        <f>'1-4. Gather employee data'!B23</f>
        <v>11</v>
      </c>
      <c r="C23" s="50" t="str">
        <f>'1-4. Gather employee data'!C23</f>
        <v>Sales Associate</v>
      </c>
      <c r="D23" s="50" t="str">
        <f>'1-4. Gather employee data'!D23</f>
        <v>Apparel</v>
      </c>
      <c r="E23" s="61">
        <f>'1-4. Gather employee data'!E23</f>
        <v>44021</v>
      </c>
      <c r="F23" s="61">
        <f>'1-4. Gather employee data'!F23</f>
        <v>43647</v>
      </c>
      <c r="G23" s="60">
        <f>'1-4. Gather employee data'!I23</f>
        <v>26609.1276</v>
      </c>
      <c r="H23" s="50">
        <f>'1-4. Gather employee data'!J23</f>
        <v>1772.76</v>
      </c>
      <c r="I23" s="59">
        <f>'1-4. Gather employee data'!K23</f>
        <v>15.01</v>
      </c>
      <c r="J23" s="50" t="str">
        <f>'1-4. Gather employee data'!L23</f>
        <v>Active</v>
      </c>
      <c r="K23" s="50" t="str">
        <f>'1-4. Gather employee data'!M23</f>
        <v>FT</v>
      </c>
      <c r="L23" s="50" t="str">
        <f>'1-4. Gather employee data'!N23</f>
        <v>N/A</v>
      </c>
      <c r="M23" s="50" t="str">
        <f>'1-4. Gather employee data'!O23</f>
        <v>Dallas</v>
      </c>
      <c r="N23" s="50" t="str">
        <f>'1-4. Gather employee data'!P23</f>
        <v>Dallas</v>
      </c>
      <c r="O23" s="50" t="str">
        <f>'1-4. Gather employee data'!T23</f>
        <v>TX</v>
      </c>
      <c r="P23" s="50" t="str">
        <f>'1-4. Gather employee data'!V23</f>
        <v>Dallas County, TX</v>
      </c>
      <c r="Q23" s="59">
        <f>VLOOKUP(P23,'6. Gather living wage data'!$B$11:$Q$1048576,16,FALSE)</f>
        <v>15.7</v>
      </c>
      <c r="R23" s="60">
        <f>Q23*'Standards &amp; Assumptions'!$C$10*'Standards &amp; Assumptions'!$C$11</f>
        <v>32656</v>
      </c>
      <c r="S23" s="28">
        <f t="shared" si="2"/>
        <v>-0.6899999999999995</v>
      </c>
      <c r="T23" s="27">
        <f t="shared" si="0"/>
        <v>-6046.8724000000002</v>
      </c>
      <c r="U23" s="26" t="str">
        <f t="shared" si="3"/>
        <v>No</v>
      </c>
      <c r="V23" s="26">
        <f>R23*('Standards &amp; Assumptions'!$C$12)</f>
        <v>4898.3999999999996</v>
      </c>
      <c r="W23" s="26">
        <f t="shared" si="4"/>
        <v>27757.599999999999</v>
      </c>
      <c r="X23" s="26">
        <f t="shared" si="5"/>
        <v>37554.400000000001</v>
      </c>
      <c r="Y23" s="26" t="str">
        <f t="shared" si="1"/>
        <v>No</v>
      </c>
    </row>
    <row r="24" spans="2:25" ht="15" thickBot="1" x14ac:dyDescent="0.35">
      <c r="B24" s="154">
        <f>'1-4. Gather employee data'!B24</f>
        <v>12</v>
      </c>
      <c r="C24" s="50" t="str">
        <f>'1-4. Gather employee data'!C24</f>
        <v>Sales Associate</v>
      </c>
      <c r="D24" s="50" t="str">
        <f>'1-4. Gather employee data'!D24</f>
        <v>Apparel</v>
      </c>
      <c r="E24" s="61">
        <f>'1-4. Gather employee data'!E24</f>
        <v>44030</v>
      </c>
      <c r="F24" s="61">
        <f>'1-4. Gather employee data'!F24</f>
        <v>43647</v>
      </c>
      <c r="G24" s="60">
        <f>'1-4. Gather employee data'!I24</f>
        <v>20819.502</v>
      </c>
      <c r="H24" s="50">
        <f>'1-4. Gather employee data'!J24</f>
        <v>1720.6200000000001</v>
      </c>
      <c r="I24" s="59">
        <f>'1-4. Gather employee data'!K24</f>
        <v>12.1</v>
      </c>
      <c r="J24" s="50" t="str">
        <f>'1-4. Gather employee data'!L24</f>
        <v>Active</v>
      </c>
      <c r="K24" s="50" t="str">
        <f>'1-4. Gather employee data'!M24</f>
        <v>FT</v>
      </c>
      <c r="L24" s="50" t="str">
        <f>'1-4. Gather employee data'!N24</f>
        <v>N/A</v>
      </c>
      <c r="M24" s="50" t="str">
        <f>'1-4. Gather employee data'!O24</f>
        <v>Dallas</v>
      </c>
      <c r="N24" s="50" t="str">
        <f>'1-4. Gather employee data'!P24</f>
        <v>Dallas</v>
      </c>
      <c r="O24" s="50" t="str">
        <f>'1-4. Gather employee data'!T24</f>
        <v>TX</v>
      </c>
      <c r="P24" s="50" t="str">
        <f>'1-4. Gather employee data'!V24</f>
        <v>Dallas County, TX</v>
      </c>
      <c r="Q24" s="59">
        <f>VLOOKUP(P24,'6. Gather living wage data'!$B$11:$Q$1048576,16,FALSE)</f>
        <v>15.7</v>
      </c>
      <c r="R24" s="60">
        <f>Q24*'Standards &amp; Assumptions'!$C$10*'Standards &amp; Assumptions'!$C$11</f>
        <v>32656</v>
      </c>
      <c r="S24" s="28">
        <f t="shared" si="2"/>
        <v>-3.5999999999999996</v>
      </c>
      <c r="T24" s="27">
        <f t="shared" si="0"/>
        <v>-11836.498</v>
      </c>
      <c r="U24" s="26" t="str">
        <f t="shared" si="3"/>
        <v>No</v>
      </c>
      <c r="V24" s="26">
        <f>R24*('Standards &amp; Assumptions'!$C$12)</f>
        <v>4898.3999999999996</v>
      </c>
      <c r="W24" s="26">
        <f t="shared" si="4"/>
        <v>27757.599999999999</v>
      </c>
      <c r="X24" s="26">
        <f t="shared" si="5"/>
        <v>37554.400000000001</v>
      </c>
      <c r="Y24" s="26" t="str">
        <f t="shared" si="1"/>
        <v>No</v>
      </c>
    </row>
    <row r="25" spans="2:25" ht="15" thickBot="1" x14ac:dyDescent="0.35">
      <c r="B25" s="154">
        <f>'1-4. Gather employee data'!B25</f>
        <v>13</v>
      </c>
      <c r="C25" s="50" t="str">
        <f>'1-4. Gather employee data'!C25</f>
        <v>Sales Associate</v>
      </c>
      <c r="D25" s="50" t="str">
        <f>'1-4. Gather employee data'!D25</f>
        <v>Apparel</v>
      </c>
      <c r="E25" s="61">
        <f>'1-4. Gather employee data'!E25</f>
        <v>44020</v>
      </c>
      <c r="F25" s="61">
        <f>'1-4. Gather employee data'!F25</f>
        <v>43647</v>
      </c>
      <c r="G25" s="60">
        <f>'1-4. Gather employee data'!I25</f>
        <v>21273.119999999999</v>
      </c>
      <c r="H25" s="50">
        <f>'1-4. Gather employee data'!J25</f>
        <v>1668.48</v>
      </c>
      <c r="I25" s="59">
        <f>'1-4. Gather employee data'!K25</f>
        <v>12.75</v>
      </c>
      <c r="J25" s="50" t="str">
        <f>'1-4. Gather employee data'!L25</f>
        <v>Active</v>
      </c>
      <c r="K25" s="50" t="str">
        <f>'1-4. Gather employee data'!M25</f>
        <v>FT</v>
      </c>
      <c r="L25" s="50" t="str">
        <f>'1-4. Gather employee data'!N25</f>
        <v>N/A</v>
      </c>
      <c r="M25" s="50" t="str">
        <f>'1-4. Gather employee data'!O25</f>
        <v>Chicago</v>
      </c>
      <c r="N25" s="50" t="str">
        <f>'1-4. Gather employee data'!P25</f>
        <v>Cook</v>
      </c>
      <c r="O25" s="50" t="str">
        <f>'1-4. Gather employee data'!T25</f>
        <v>IL</v>
      </c>
      <c r="P25" s="50" t="str">
        <f>'1-4. Gather employee data'!V25</f>
        <v>Cook County, IL</v>
      </c>
      <c r="Q25" s="59">
        <f>VLOOKUP(P25,'6. Gather living wage data'!$B$11:$Q$1048576,16,FALSE)</f>
        <v>17.46</v>
      </c>
      <c r="R25" s="60">
        <f>Q25*'Standards &amp; Assumptions'!$C$10*'Standards &amp; Assumptions'!$C$11</f>
        <v>36316.800000000003</v>
      </c>
      <c r="S25" s="28">
        <f t="shared" si="2"/>
        <v>-4.7100000000000009</v>
      </c>
      <c r="T25" s="27">
        <f t="shared" si="0"/>
        <v>-15043.680000000004</v>
      </c>
      <c r="U25" s="26" t="str">
        <f t="shared" si="3"/>
        <v>No</v>
      </c>
      <c r="V25" s="26">
        <f>R25*('Standards &amp; Assumptions'!$C$12)</f>
        <v>5447.52</v>
      </c>
      <c r="W25" s="26">
        <f t="shared" si="4"/>
        <v>30869.280000000002</v>
      </c>
      <c r="X25" s="26">
        <f t="shared" si="5"/>
        <v>41764.320000000007</v>
      </c>
      <c r="Y25" s="26" t="str">
        <f t="shared" si="1"/>
        <v>No</v>
      </c>
    </row>
    <row r="26" spans="2:25" ht="15" thickBot="1" x14ac:dyDescent="0.35">
      <c r="B26" s="154">
        <f>'1-4. Gather employee data'!B26</f>
        <v>14</v>
      </c>
      <c r="C26" s="50" t="str">
        <f>'1-4. Gather employee data'!C26</f>
        <v>Sales Associate</v>
      </c>
      <c r="D26" s="50" t="str">
        <f>'1-4. Gather employee data'!D26</f>
        <v>Apparel</v>
      </c>
      <c r="E26" s="61">
        <f>'1-4. Gather employee data'!E26</f>
        <v>44033</v>
      </c>
      <c r="F26" s="61">
        <f>'1-4. Gather employee data'!F26</f>
        <v>43647</v>
      </c>
      <c r="G26" s="60">
        <f>'1-4. Gather employee data'!I26</f>
        <v>38391.724800000004</v>
      </c>
      <c r="H26" s="50">
        <f>'1-4. Gather employee data'!J26</f>
        <v>1668.48</v>
      </c>
      <c r="I26" s="59">
        <f>'1-4. Gather employee data'!K26</f>
        <v>23.01</v>
      </c>
      <c r="J26" s="50" t="str">
        <f>'1-4. Gather employee data'!L26</f>
        <v>Active</v>
      </c>
      <c r="K26" s="50" t="str">
        <f>'1-4. Gather employee data'!M26</f>
        <v>FT</v>
      </c>
      <c r="L26" s="50" t="str">
        <f>'1-4. Gather employee data'!N26</f>
        <v>N/A</v>
      </c>
      <c r="M26" s="50" t="str">
        <f>'1-4. Gather employee data'!O26</f>
        <v>Dallas</v>
      </c>
      <c r="N26" s="50" t="str">
        <f>'1-4. Gather employee data'!P26</f>
        <v>Dallas</v>
      </c>
      <c r="O26" s="50" t="str">
        <f>'1-4. Gather employee data'!T26</f>
        <v>TX</v>
      </c>
      <c r="P26" s="50" t="str">
        <f>'1-4. Gather employee data'!V26</f>
        <v>Dallas County, TX</v>
      </c>
      <c r="Q26" s="59">
        <f>VLOOKUP(P26,'6. Gather living wage data'!$B$11:$Q$1048576,16,FALSE)</f>
        <v>15.7</v>
      </c>
      <c r="R26" s="60">
        <f>Q26*'Standards &amp; Assumptions'!$C$10*'Standards &amp; Assumptions'!$C$11</f>
        <v>32656</v>
      </c>
      <c r="S26" s="28">
        <f t="shared" si="2"/>
        <v>7.3100000000000023</v>
      </c>
      <c r="T26" s="27">
        <f t="shared" si="0"/>
        <v>5735.7248000000036</v>
      </c>
      <c r="U26" s="26" t="str">
        <f t="shared" si="3"/>
        <v>Yes</v>
      </c>
      <c r="V26" s="26">
        <f>R26*('Standards &amp; Assumptions'!$C$12)</f>
        <v>4898.3999999999996</v>
      </c>
      <c r="W26" s="26">
        <f t="shared" si="4"/>
        <v>27757.599999999999</v>
      </c>
      <c r="X26" s="26">
        <f t="shared" si="5"/>
        <v>37554.400000000001</v>
      </c>
      <c r="Y26" s="26" t="str">
        <f t="shared" si="1"/>
        <v>No</v>
      </c>
    </row>
    <row r="27" spans="2:25" ht="15" thickBot="1" x14ac:dyDescent="0.35">
      <c r="B27" s="154">
        <f>'1-4. Gather employee data'!B27</f>
        <v>15</v>
      </c>
      <c r="C27" s="50" t="str">
        <f>'1-4. Gather employee data'!C27</f>
        <v>Senior Sales Associate</v>
      </c>
      <c r="D27" s="50" t="str">
        <f>'1-4. Gather employee data'!D27</f>
        <v>Apparel</v>
      </c>
      <c r="E27" s="61">
        <f>'1-4. Gather employee data'!E27</f>
        <v>43831</v>
      </c>
      <c r="F27" s="61">
        <f>'1-4. Gather employee data'!F27</f>
        <v>43647</v>
      </c>
      <c r="G27" s="60">
        <f>'1-4. Gather employee data'!I27</f>
        <v>45904.056000000004</v>
      </c>
      <c r="H27" s="50">
        <f>'1-4. Gather employee data'!J27</f>
        <v>2085.6</v>
      </c>
      <c r="I27" s="59">
        <f>'1-4. Gather employee data'!K27</f>
        <v>22.01</v>
      </c>
      <c r="J27" s="50" t="str">
        <f>'1-4. Gather employee data'!L27</f>
        <v>Active</v>
      </c>
      <c r="K27" s="50" t="str">
        <f>'1-4. Gather employee data'!M27</f>
        <v>FT</v>
      </c>
      <c r="L27" s="50" t="str">
        <f>'1-4. Gather employee data'!N27</f>
        <v>N/A</v>
      </c>
      <c r="M27" s="50" t="str">
        <f>'1-4. Gather employee data'!O27</f>
        <v>Dallas</v>
      </c>
      <c r="N27" s="50" t="str">
        <f>'1-4. Gather employee data'!P27</f>
        <v>Dallas</v>
      </c>
      <c r="O27" s="50" t="str">
        <f>'1-4. Gather employee data'!T27</f>
        <v>TX</v>
      </c>
      <c r="P27" s="50" t="str">
        <f>'1-4. Gather employee data'!V27</f>
        <v>Dallas County, TX</v>
      </c>
      <c r="Q27" s="59">
        <f>VLOOKUP(P27,'6. Gather living wage data'!$B$11:$Q$1048576,16,FALSE)</f>
        <v>15.7</v>
      </c>
      <c r="R27" s="60">
        <f>Q27*'Standards &amp; Assumptions'!$C$10*'Standards &amp; Assumptions'!$C$11</f>
        <v>32656</v>
      </c>
      <c r="S27" s="28">
        <f t="shared" si="2"/>
        <v>6.3100000000000023</v>
      </c>
      <c r="T27" s="27">
        <f t="shared" si="0"/>
        <v>13248.056000000004</v>
      </c>
      <c r="U27" s="26" t="str">
        <f t="shared" si="3"/>
        <v>Yes</v>
      </c>
      <c r="V27" s="26">
        <f>R27*('Standards &amp; Assumptions'!$C$12)</f>
        <v>4898.3999999999996</v>
      </c>
      <c r="W27" s="26">
        <f t="shared" si="4"/>
        <v>27757.599999999999</v>
      </c>
      <c r="X27" s="26">
        <f t="shared" si="5"/>
        <v>37554.400000000001</v>
      </c>
      <c r="Y27" s="26" t="str">
        <f t="shared" si="1"/>
        <v>No</v>
      </c>
    </row>
    <row r="28" spans="2:25" ht="15" thickBot="1" x14ac:dyDescent="0.35">
      <c r="B28" s="154">
        <f>'1-4. Gather employee data'!B28</f>
        <v>16</v>
      </c>
      <c r="C28" s="50" t="str">
        <f>'1-4. Gather employee data'!C28</f>
        <v>Senior Sales Associate</v>
      </c>
      <c r="D28" s="50" t="str">
        <f>'1-4. Gather employee data'!D28</f>
        <v>Apparel</v>
      </c>
      <c r="E28" s="61">
        <f>'1-4. Gather employee data'!E28</f>
        <v>41640</v>
      </c>
      <c r="F28" s="61">
        <f>'1-4. Gather employee data'!F28</f>
        <v>43647</v>
      </c>
      <c r="G28" s="60">
        <f>'1-4. Gather employee data'!I28</f>
        <v>37123.68</v>
      </c>
      <c r="H28" s="50">
        <f>'1-4. Gather employee data'!J28</f>
        <v>2085.6</v>
      </c>
      <c r="I28" s="59">
        <f>'1-4. Gather employee data'!K28</f>
        <v>17.8</v>
      </c>
      <c r="J28" s="50" t="str">
        <f>'1-4. Gather employee data'!L28</f>
        <v>Active</v>
      </c>
      <c r="K28" s="50" t="str">
        <f>'1-4. Gather employee data'!M28</f>
        <v>FT</v>
      </c>
      <c r="L28" s="50" t="str">
        <f>'1-4. Gather employee data'!N28</f>
        <v>N/A</v>
      </c>
      <c r="M28" s="50" t="str">
        <f>'1-4. Gather employee data'!O28</f>
        <v>Nashville</v>
      </c>
      <c r="N28" s="50" t="str">
        <f>'1-4. Gather employee data'!P28</f>
        <v>Davidson</v>
      </c>
      <c r="O28" s="50" t="str">
        <f>'1-4. Gather employee data'!T28</f>
        <v>TN</v>
      </c>
      <c r="P28" s="50" t="str">
        <f>'1-4. Gather employee data'!V28</f>
        <v>Davidson County, TN</v>
      </c>
      <c r="Q28" s="59">
        <f>VLOOKUP(P28,'6. Gather living wage data'!$B$11:$Q$1048576,16,FALSE)</f>
        <v>15.32</v>
      </c>
      <c r="R28" s="60">
        <f>Q28*'Standards &amp; Assumptions'!$C$10*'Standards &amp; Assumptions'!$C$11</f>
        <v>31865.599999999999</v>
      </c>
      <c r="S28" s="28">
        <f t="shared" si="2"/>
        <v>2.4800000000000004</v>
      </c>
      <c r="T28" s="27">
        <f t="shared" si="0"/>
        <v>5258.0800000000017</v>
      </c>
      <c r="U28" s="26" t="str">
        <f t="shared" si="3"/>
        <v>Yes</v>
      </c>
      <c r="V28" s="26">
        <f>R28*('Standards &amp; Assumptions'!$C$12)</f>
        <v>4779.8399999999992</v>
      </c>
      <c r="W28" s="26">
        <f t="shared" si="4"/>
        <v>27085.759999999998</v>
      </c>
      <c r="X28" s="26">
        <f t="shared" si="5"/>
        <v>36645.439999999995</v>
      </c>
      <c r="Y28" s="26" t="str">
        <f t="shared" si="1"/>
        <v>No</v>
      </c>
    </row>
    <row r="29" spans="2:25" ht="15" thickBot="1" x14ac:dyDescent="0.35">
      <c r="B29" s="154">
        <f>'1-4. Gather employee data'!B29</f>
        <v>17</v>
      </c>
      <c r="C29" s="50" t="str">
        <f>'1-4. Gather employee data'!C29</f>
        <v>Sales Associate</v>
      </c>
      <c r="D29" s="50" t="str">
        <f>'1-4. Gather employee data'!D29</f>
        <v>Apparel</v>
      </c>
      <c r="E29" s="61">
        <f>'1-4. Gather employee data'!E29</f>
        <v>44028</v>
      </c>
      <c r="F29" s="61">
        <f>'1-4. Gather employee data'!F29</f>
        <v>43647</v>
      </c>
      <c r="G29" s="60">
        <f>'1-4. Gather employee data'!I29</f>
        <v>27133.655999999999</v>
      </c>
      <c r="H29" s="50">
        <f>'1-4. Gather employee data'!J29</f>
        <v>2085.6</v>
      </c>
      <c r="I29" s="59">
        <f>'1-4. Gather employee data'!K29</f>
        <v>13.01</v>
      </c>
      <c r="J29" s="50" t="str">
        <f>'1-4. Gather employee data'!L29</f>
        <v>Active</v>
      </c>
      <c r="K29" s="50" t="str">
        <f>'1-4. Gather employee data'!M29</f>
        <v>FT</v>
      </c>
      <c r="L29" s="50" t="str">
        <f>'1-4. Gather employee data'!N29</f>
        <v>N/A</v>
      </c>
      <c r="M29" s="50" t="str">
        <f>'1-4. Gather employee data'!O29</f>
        <v>Dallas</v>
      </c>
      <c r="N29" s="50" t="str">
        <f>'1-4. Gather employee data'!P29</f>
        <v>Dallas</v>
      </c>
      <c r="O29" s="50" t="str">
        <f>'1-4. Gather employee data'!T29</f>
        <v>TX</v>
      </c>
      <c r="P29" s="50" t="str">
        <f>'1-4. Gather employee data'!V29</f>
        <v>Dallas County, TX</v>
      </c>
      <c r="Q29" s="59">
        <f>VLOOKUP(P29,'6. Gather living wage data'!$B$11:$Q$1048576,16,FALSE)</f>
        <v>15.7</v>
      </c>
      <c r="R29" s="60">
        <f>Q29*'Standards &amp; Assumptions'!$C$10*'Standards &amp; Assumptions'!$C$11</f>
        <v>32656</v>
      </c>
      <c r="S29" s="28">
        <f t="shared" si="2"/>
        <v>-2.6899999999999995</v>
      </c>
      <c r="T29" s="27">
        <f t="shared" si="0"/>
        <v>-5522.344000000001</v>
      </c>
      <c r="U29" s="26" t="str">
        <f t="shared" si="3"/>
        <v>No</v>
      </c>
      <c r="V29" s="26">
        <f>R29*('Standards &amp; Assumptions'!$C$12)</f>
        <v>4898.3999999999996</v>
      </c>
      <c r="W29" s="26">
        <f t="shared" si="4"/>
        <v>27757.599999999999</v>
      </c>
      <c r="X29" s="26">
        <f t="shared" si="5"/>
        <v>37554.400000000001</v>
      </c>
      <c r="Y29" s="26" t="str">
        <f t="shared" si="1"/>
        <v>No</v>
      </c>
    </row>
    <row r="30" spans="2:25" ht="15" thickBot="1" x14ac:dyDescent="0.35">
      <c r="B30" s="154">
        <f>'1-4. Gather employee data'!B30</f>
        <v>18</v>
      </c>
      <c r="C30" s="50" t="str">
        <f>'1-4. Gather employee data'!C30</f>
        <v>Sales Associate</v>
      </c>
      <c r="D30" s="50" t="str">
        <f>'1-4. Gather employee data'!D30</f>
        <v>Apparel</v>
      </c>
      <c r="E30" s="61">
        <f>'1-4. Gather employee data'!E30</f>
        <v>44034</v>
      </c>
      <c r="F30" s="61">
        <f>'1-4. Gather employee data'!F30</f>
        <v>43647</v>
      </c>
      <c r="G30" s="60">
        <f>'1-4. Gather employee data'!I30</f>
        <v>29219.255999999998</v>
      </c>
      <c r="H30" s="50">
        <f>'1-4. Gather employee data'!J30</f>
        <v>2085.6</v>
      </c>
      <c r="I30" s="59">
        <f>'1-4. Gather employee data'!K30</f>
        <v>14.01</v>
      </c>
      <c r="J30" s="50" t="str">
        <f>'1-4. Gather employee data'!L30</f>
        <v>Active</v>
      </c>
      <c r="K30" s="50" t="str">
        <f>'1-4. Gather employee data'!M30</f>
        <v>FT</v>
      </c>
      <c r="L30" s="50" t="str">
        <f>'1-4. Gather employee data'!N30</f>
        <v>N/A</v>
      </c>
      <c r="M30" s="50" t="str">
        <f>'1-4. Gather employee data'!O30</f>
        <v>Dallas</v>
      </c>
      <c r="N30" s="50" t="str">
        <f>'1-4. Gather employee data'!P30</f>
        <v>Dallas</v>
      </c>
      <c r="O30" s="50" t="str">
        <f>'1-4. Gather employee data'!T30</f>
        <v>TX</v>
      </c>
      <c r="P30" s="50" t="str">
        <f>'1-4. Gather employee data'!V30</f>
        <v>Dallas County, TX</v>
      </c>
      <c r="Q30" s="59">
        <f>VLOOKUP(P30,'6. Gather living wage data'!$B$11:$Q$1048576,16,FALSE)</f>
        <v>15.7</v>
      </c>
      <c r="R30" s="60">
        <f>Q30*'Standards &amp; Assumptions'!$C$10*'Standards &amp; Assumptions'!$C$11</f>
        <v>32656</v>
      </c>
      <c r="S30" s="28">
        <f t="shared" si="2"/>
        <v>-1.6899999999999995</v>
      </c>
      <c r="T30" s="27">
        <f t="shared" si="0"/>
        <v>-3436.7440000000024</v>
      </c>
      <c r="U30" s="26" t="str">
        <f t="shared" si="3"/>
        <v>No</v>
      </c>
      <c r="V30" s="26">
        <f>R30*('Standards &amp; Assumptions'!$C$12)</f>
        <v>4898.3999999999996</v>
      </c>
      <c r="W30" s="26">
        <f t="shared" si="4"/>
        <v>27757.599999999999</v>
      </c>
      <c r="X30" s="26">
        <f t="shared" si="5"/>
        <v>37554.400000000001</v>
      </c>
      <c r="Y30" s="26" t="str">
        <f t="shared" si="1"/>
        <v>Yes</v>
      </c>
    </row>
    <row r="31" spans="2:25" ht="15" thickBot="1" x14ac:dyDescent="0.35">
      <c r="B31" s="154">
        <f>'1-4. Gather employee data'!B31</f>
        <v>19</v>
      </c>
      <c r="C31" s="50" t="str">
        <f>'1-4. Gather employee data'!C31</f>
        <v>Sales Associate</v>
      </c>
      <c r="D31" s="50" t="str">
        <f>'1-4. Gather employee data'!D31</f>
        <v>Apparel</v>
      </c>
      <c r="E31" s="61">
        <f>'1-4. Gather employee data'!E31</f>
        <v>44018</v>
      </c>
      <c r="F31" s="61">
        <f>'1-4. Gather employee data'!F31</f>
        <v>43647</v>
      </c>
      <c r="G31" s="60">
        <f>'1-4. Gather employee data'!I31</f>
        <v>27529.919999999998</v>
      </c>
      <c r="H31" s="50">
        <f>'1-4. Gather employee data'!J31</f>
        <v>2085.6</v>
      </c>
      <c r="I31" s="59">
        <f>'1-4. Gather employee data'!K31</f>
        <v>13.2</v>
      </c>
      <c r="J31" s="50" t="str">
        <f>'1-4. Gather employee data'!L31</f>
        <v>Active</v>
      </c>
      <c r="K31" s="50" t="str">
        <f>'1-4. Gather employee data'!M31</f>
        <v>FT</v>
      </c>
      <c r="L31" s="50" t="str">
        <f>'1-4. Gather employee data'!N31</f>
        <v>N/A</v>
      </c>
      <c r="M31" s="50" t="str">
        <f>'1-4. Gather employee data'!O31</f>
        <v>Dallas</v>
      </c>
      <c r="N31" s="50" t="str">
        <f>'1-4. Gather employee data'!P31</f>
        <v>Dallas</v>
      </c>
      <c r="O31" s="50" t="str">
        <f>'1-4. Gather employee data'!T31</f>
        <v>TX</v>
      </c>
      <c r="P31" s="50" t="str">
        <f>'1-4. Gather employee data'!V31</f>
        <v>Dallas County, TX</v>
      </c>
      <c r="Q31" s="59">
        <f>VLOOKUP(P31,'6. Gather living wage data'!$B$11:$Q$1048576,16,FALSE)</f>
        <v>15.7</v>
      </c>
      <c r="R31" s="60">
        <f>Q31*'Standards &amp; Assumptions'!$C$10*'Standards &amp; Assumptions'!$C$11</f>
        <v>32656</v>
      </c>
      <c r="S31" s="28">
        <f t="shared" si="2"/>
        <v>-2.5</v>
      </c>
      <c r="T31" s="27">
        <f t="shared" si="0"/>
        <v>-5126.0800000000017</v>
      </c>
      <c r="U31" s="26" t="str">
        <f t="shared" si="3"/>
        <v>No</v>
      </c>
      <c r="V31" s="26">
        <f>R31*('Standards &amp; Assumptions'!$C$12)</f>
        <v>4898.3999999999996</v>
      </c>
      <c r="W31" s="26">
        <f t="shared" si="4"/>
        <v>27757.599999999999</v>
      </c>
      <c r="X31" s="26">
        <f t="shared" si="5"/>
        <v>37554.400000000001</v>
      </c>
      <c r="Y31" s="26" t="str">
        <f t="shared" si="1"/>
        <v>No</v>
      </c>
    </row>
    <row r="32" spans="2:25" ht="15" thickBot="1" x14ac:dyDescent="0.35">
      <c r="B32" s="154">
        <f>'1-4. Gather employee data'!B32</f>
        <v>20</v>
      </c>
      <c r="C32" s="50" t="str">
        <f>'1-4. Gather employee data'!C32</f>
        <v>Sales Associate</v>
      </c>
      <c r="D32" s="50" t="str">
        <f>'1-4. Gather employee data'!D32</f>
        <v>Apparel</v>
      </c>
      <c r="E32" s="61">
        <f>'1-4. Gather employee data'!E32</f>
        <v>44024</v>
      </c>
      <c r="F32" s="61">
        <f>'1-4. Gather employee data'!F32</f>
        <v>43647</v>
      </c>
      <c r="G32" s="60">
        <f>'1-4. Gather employee data'!I32</f>
        <v>25027.199999999997</v>
      </c>
      <c r="H32" s="50">
        <f>'1-4. Gather employee data'!J32</f>
        <v>2085.6</v>
      </c>
      <c r="I32" s="59">
        <f>'1-4. Gather employee data'!K32</f>
        <v>12</v>
      </c>
      <c r="J32" s="50" t="str">
        <f>'1-4. Gather employee data'!L32</f>
        <v>Active</v>
      </c>
      <c r="K32" s="50" t="str">
        <f>'1-4. Gather employee data'!M32</f>
        <v>FT</v>
      </c>
      <c r="L32" s="50" t="str">
        <f>'1-4. Gather employee data'!N32</f>
        <v>N/A</v>
      </c>
      <c r="M32" s="50" t="str">
        <f>'1-4. Gather employee data'!O32</f>
        <v>Chicago</v>
      </c>
      <c r="N32" s="50" t="str">
        <f>'1-4. Gather employee data'!P32</f>
        <v>Cook</v>
      </c>
      <c r="O32" s="50" t="str">
        <f>'1-4. Gather employee data'!T32</f>
        <v>IL</v>
      </c>
      <c r="P32" s="50" t="str">
        <f>'1-4. Gather employee data'!V32</f>
        <v>Cook County, IL</v>
      </c>
      <c r="Q32" s="59">
        <f>VLOOKUP(P32,'6. Gather living wage data'!$B$11:$Q$1048576,16,FALSE)</f>
        <v>17.46</v>
      </c>
      <c r="R32" s="60">
        <f>Q32*'Standards &amp; Assumptions'!$C$10*'Standards &amp; Assumptions'!$C$11</f>
        <v>36316.800000000003</v>
      </c>
      <c r="S32" s="28">
        <f t="shared" si="2"/>
        <v>-5.4600000000000009</v>
      </c>
      <c r="T32" s="27">
        <f t="shared" si="0"/>
        <v>-11289.600000000006</v>
      </c>
      <c r="U32" s="26" t="str">
        <f t="shared" si="3"/>
        <v>No</v>
      </c>
      <c r="V32" s="26">
        <f>R32*('Standards &amp; Assumptions'!$C$12)</f>
        <v>5447.52</v>
      </c>
      <c r="W32" s="26">
        <f t="shared" si="4"/>
        <v>30869.280000000002</v>
      </c>
      <c r="X32" s="26">
        <f t="shared" si="5"/>
        <v>41764.320000000007</v>
      </c>
      <c r="Y32" s="26" t="str">
        <f t="shared" si="1"/>
        <v>No</v>
      </c>
    </row>
    <row r="33" spans="2:25" ht="15" thickBot="1" x14ac:dyDescent="0.35">
      <c r="B33" s="154">
        <f>'1-4. Gather employee data'!B33</f>
        <v>21</v>
      </c>
      <c r="C33" s="50" t="str">
        <f>'1-4. Gather employee data'!C33</f>
        <v>Sales Associate</v>
      </c>
      <c r="D33" s="50" t="str">
        <f>'1-4. Gather employee data'!D33</f>
        <v>Apparel</v>
      </c>
      <c r="E33" s="61">
        <f>'1-4. Gather employee data'!E33</f>
        <v>44025</v>
      </c>
      <c r="F33" s="61">
        <f>'1-4. Gather employee data'!F33</f>
        <v>43647</v>
      </c>
      <c r="G33" s="60">
        <f>'1-4. Gather employee data'!I33</f>
        <v>27133.655999999999</v>
      </c>
      <c r="H33" s="50">
        <f>'1-4. Gather employee data'!J33</f>
        <v>2085.6</v>
      </c>
      <c r="I33" s="59">
        <f>'1-4. Gather employee data'!K33</f>
        <v>13.01</v>
      </c>
      <c r="J33" s="50" t="str">
        <f>'1-4. Gather employee data'!L33</f>
        <v>Active</v>
      </c>
      <c r="K33" s="50" t="str">
        <f>'1-4. Gather employee data'!M33</f>
        <v>FT</v>
      </c>
      <c r="L33" s="50" t="str">
        <f>'1-4. Gather employee data'!N33</f>
        <v>N/A</v>
      </c>
      <c r="M33" s="50" t="str">
        <f>'1-4. Gather employee data'!O33</f>
        <v>Dallas</v>
      </c>
      <c r="N33" s="50" t="str">
        <f>'1-4. Gather employee data'!P33</f>
        <v>Dallas</v>
      </c>
      <c r="O33" s="50" t="str">
        <f>'1-4. Gather employee data'!T33</f>
        <v>TX</v>
      </c>
      <c r="P33" s="50" t="str">
        <f>'1-4. Gather employee data'!V33</f>
        <v>Dallas County, TX</v>
      </c>
      <c r="Q33" s="59">
        <f>VLOOKUP(P33,'6. Gather living wage data'!$B$11:$Q$1048576,16,FALSE)</f>
        <v>15.7</v>
      </c>
      <c r="R33" s="60">
        <f>Q33*'Standards &amp; Assumptions'!$C$10*'Standards &amp; Assumptions'!$C$11</f>
        <v>32656</v>
      </c>
      <c r="S33" s="28">
        <f t="shared" si="2"/>
        <v>-2.6899999999999995</v>
      </c>
      <c r="T33" s="27">
        <f t="shared" si="0"/>
        <v>-5522.344000000001</v>
      </c>
      <c r="U33" s="26" t="str">
        <f t="shared" si="3"/>
        <v>No</v>
      </c>
      <c r="V33" s="26">
        <f>R33*('Standards &amp; Assumptions'!$C$12)</f>
        <v>4898.3999999999996</v>
      </c>
      <c r="W33" s="26">
        <f t="shared" si="4"/>
        <v>27757.599999999999</v>
      </c>
      <c r="X33" s="26">
        <f t="shared" si="5"/>
        <v>37554.400000000001</v>
      </c>
      <c r="Y33" s="26" t="str">
        <f t="shared" si="1"/>
        <v>No</v>
      </c>
    </row>
    <row r="34" spans="2:25" ht="15" thickBot="1" x14ac:dyDescent="0.35">
      <c r="B34" s="154">
        <f>'1-4. Gather employee data'!B34</f>
        <v>22</v>
      </c>
      <c r="C34" s="50" t="str">
        <f>'1-4. Gather employee data'!C34</f>
        <v>Sales Associate</v>
      </c>
      <c r="D34" s="50" t="str">
        <f>'1-4. Gather employee data'!D34</f>
        <v>Apparel</v>
      </c>
      <c r="E34" s="61">
        <f>'1-4. Gather employee data'!E34</f>
        <v>44026</v>
      </c>
      <c r="F34" s="61">
        <f>'1-4. Gather employee data'!F34</f>
        <v>43647</v>
      </c>
      <c r="G34" s="60">
        <f>'1-4. Gather employee data'!I34</f>
        <v>25652.880000000001</v>
      </c>
      <c r="H34" s="50">
        <f>'1-4. Gather employee data'!J34</f>
        <v>2085.6</v>
      </c>
      <c r="I34" s="59">
        <f>'1-4. Gather employee data'!K34</f>
        <v>12.3</v>
      </c>
      <c r="J34" s="50" t="str">
        <f>'1-4. Gather employee data'!L34</f>
        <v>Active</v>
      </c>
      <c r="K34" s="50" t="str">
        <f>'1-4. Gather employee data'!M34</f>
        <v>FT</v>
      </c>
      <c r="L34" s="50" t="str">
        <f>'1-4. Gather employee data'!N34</f>
        <v>N/A</v>
      </c>
      <c r="M34" s="50" t="str">
        <f>'1-4. Gather employee data'!O34</f>
        <v>Dallas</v>
      </c>
      <c r="N34" s="50" t="str">
        <f>'1-4. Gather employee data'!P34</f>
        <v>Dallas</v>
      </c>
      <c r="O34" s="50" t="str">
        <f>'1-4. Gather employee data'!T34</f>
        <v>TX</v>
      </c>
      <c r="P34" s="50" t="str">
        <f>'1-4. Gather employee data'!V34</f>
        <v>Dallas County, TX</v>
      </c>
      <c r="Q34" s="59">
        <f>VLOOKUP(P34,'6. Gather living wage data'!$B$11:$Q$1048576,16,FALSE)</f>
        <v>15.7</v>
      </c>
      <c r="R34" s="60">
        <f>Q34*'Standards &amp; Assumptions'!$C$10*'Standards &amp; Assumptions'!$C$11</f>
        <v>32656</v>
      </c>
      <c r="S34" s="28">
        <f t="shared" si="2"/>
        <v>-3.3999999999999986</v>
      </c>
      <c r="T34" s="27">
        <f t="shared" si="0"/>
        <v>-7003.119999999999</v>
      </c>
      <c r="U34" s="26" t="str">
        <f t="shared" si="3"/>
        <v>No</v>
      </c>
      <c r="V34" s="26">
        <f>R34*('Standards &amp; Assumptions'!$C$12)</f>
        <v>4898.3999999999996</v>
      </c>
      <c r="W34" s="26">
        <f t="shared" si="4"/>
        <v>27757.599999999999</v>
      </c>
      <c r="X34" s="26">
        <f t="shared" si="5"/>
        <v>37554.400000000001</v>
      </c>
      <c r="Y34" s="26" t="str">
        <f t="shared" si="1"/>
        <v>No</v>
      </c>
    </row>
    <row r="35" spans="2:25" ht="15" thickBot="1" x14ac:dyDescent="0.35">
      <c r="B35" s="154">
        <f>'1-4. Gather employee data'!B35</f>
        <v>23</v>
      </c>
      <c r="C35" s="50" t="str">
        <f>'1-4. Gather employee data'!C35</f>
        <v>Sales Associate</v>
      </c>
      <c r="D35" s="50" t="str">
        <f>'1-4. Gather employee data'!D35</f>
        <v>Apparel</v>
      </c>
      <c r="E35" s="61">
        <f>'1-4. Gather employee data'!E35</f>
        <v>44027</v>
      </c>
      <c r="F35" s="61">
        <f>'1-4. Gather employee data'!F35</f>
        <v>43647</v>
      </c>
      <c r="G35" s="60">
        <f>'1-4. Gather employee data'!I35</f>
        <v>18770.400000000001</v>
      </c>
      <c r="H35" s="50">
        <f>'1-4. Gather employee data'!J35</f>
        <v>1564.2</v>
      </c>
      <c r="I35" s="59">
        <f>'1-4. Gather employee data'!K35</f>
        <v>12</v>
      </c>
      <c r="J35" s="50" t="str">
        <f>'1-4. Gather employee data'!L35</f>
        <v>Active</v>
      </c>
      <c r="K35" s="50" t="str">
        <f>'1-4. Gather employee data'!M35</f>
        <v>FT</v>
      </c>
      <c r="L35" s="50" t="str">
        <f>'1-4. Gather employee data'!N35</f>
        <v>N/A</v>
      </c>
      <c r="M35" s="50" t="str">
        <f>'1-4. Gather employee data'!O35</f>
        <v>Dallas</v>
      </c>
      <c r="N35" s="50" t="str">
        <f>'1-4. Gather employee data'!P35</f>
        <v>Dallas</v>
      </c>
      <c r="O35" s="50" t="str">
        <f>'1-4. Gather employee data'!T35</f>
        <v>TX</v>
      </c>
      <c r="P35" s="50" t="str">
        <f>'1-4. Gather employee data'!V35</f>
        <v>Dallas County, TX</v>
      </c>
      <c r="Q35" s="59">
        <f>VLOOKUP(P35,'6. Gather living wage data'!$B$11:$Q$1048576,16,FALSE)</f>
        <v>15.7</v>
      </c>
      <c r="R35" s="60">
        <f>Q35*'Standards &amp; Assumptions'!$C$10*'Standards &amp; Assumptions'!$C$11</f>
        <v>32656</v>
      </c>
      <c r="S35" s="28">
        <f t="shared" si="2"/>
        <v>-3.6999999999999993</v>
      </c>
      <c r="T35" s="27">
        <f t="shared" si="0"/>
        <v>-13885.599999999999</v>
      </c>
      <c r="U35" s="26" t="str">
        <f t="shared" si="3"/>
        <v>No</v>
      </c>
      <c r="V35" s="26">
        <f>R35*('Standards &amp; Assumptions'!$C$12)</f>
        <v>4898.3999999999996</v>
      </c>
      <c r="W35" s="26">
        <f t="shared" si="4"/>
        <v>27757.599999999999</v>
      </c>
      <c r="X35" s="26">
        <f t="shared" si="5"/>
        <v>37554.400000000001</v>
      </c>
      <c r="Y35" s="26" t="str">
        <f t="shared" si="1"/>
        <v>No</v>
      </c>
    </row>
    <row r="36" spans="2:25" ht="15" thickBot="1" x14ac:dyDescent="0.35">
      <c r="B36" s="154">
        <f>'1-4. Gather employee data'!B36</f>
        <v>24</v>
      </c>
      <c r="C36" s="50" t="str">
        <f>'1-4. Gather employee data'!C36</f>
        <v>Sales Associate</v>
      </c>
      <c r="D36" s="50" t="str">
        <f>'1-4. Gather employee data'!D36</f>
        <v>Apparel</v>
      </c>
      <c r="E36" s="61">
        <f>'1-4. Gather employee data'!E36</f>
        <v>42005</v>
      </c>
      <c r="F36" s="61">
        <f>'1-4. Gather employee data'!F36</f>
        <v>43647</v>
      </c>
      <c r="G36" s="60">
        <f>'1-4. Gather employee data'!I36</f>
        <v>39647.256000000001</v>
      </c>
      <c r="H36" s="50">
        <f>'1-4. Gather employee data'!J36</f>
        <v>2085.6</v>
      </c>
      <c r="I36" s="59">
        <f>'1-4. Gather employee data'!K36</f>
        <v>19.010000000000002</v>
      </c>
      <c r="J36" s="50" t="str">
        <f>'1-4. Gather employee data'!L36</f>
        <v>Active</v>
      </c>
      <c r="K36" s="50" t="str">
        <f>'1-4. Gather employee data'!M36</f>
        <v>FT</v>
      </c>
      <c r="L36" s="50" t="str">
        <f>'1-4. Gather employee data'!N36</f>
        <v>N/A</v>
      </c>
      <c r="M36" s="50" t="str">
        <f>'1-4. Gather employee data'!O36</f>
        <v>Dallas</v>
      </c>
      <c r="N36" s="50" t="str">
        <f>'1-4. Gather employee data'!P36</f>
        <v>Dallas</v>
      </c>
      <c r="O36" s="50" t="str">
        <f>'1-4. Gather employee data'!T36</f>
        <v>TX</v>
      </c>
      <c r="P36" s="50" t="str">
        <f>'1-4. Gather employee data'!V36</f>
        <v>Dallas County, TX</v>
      </c>
      <c r="Q36" s="59">
        <f>VLOOKUP(P36,'6. Gather living wage data'!$B$11:$Q$1048576,16,FALSE)</f>
        <v>15.7</v>
      </c>
      <c r="R36" s="60">
        <f>Q36*'Standards &amp; Assumptions'!$C$10*'Standards &amp; Assumptions'!$C$11</f>
        <v>32656</v>
      </c>
      <c r="S36" s="28">
        <f t="shared" si="2"/>
        <v>3.3100000000000023</v>
      </c>
      <c r="T36" s="27">
        <f t="shared" si="0"/>
        <v>6991.2560000000012</v>
      </c>
      <c r="U36" s="26" t="str">
        <f t="shared" si="3"/>
        <v>Yes</v>
      </c>
      <c r="V36" s="26">
        <f>R36*('Standards &amp; Assumptions'!$C$12)</f>
        <v>4898.3999999999996</v>
      </c>
      <c r="W36" s="26">
        <f t="shared" si="4"/>
        <v>27757.599999999999</v>
      </c>
      <c r="X36" s="26">
        <f t="shared" si="5"/>
        <v>37554.400000000001</v>
      </c>
      <c r="Y36" s="26" t="str">
        <f t="shared" si="1"/>
        <v>No</v>
      </c>
    </row>
    <row r="37" spans="2:25" ht="15" thickBot="1" x14ac:dyDescent="0.35">
      <c r="B37" s="154">
        <f>'1-4. Gather employee data'!B37</f>
        <v>25</v>
      </c>
      <c r="C37" s="50" t="str">
        <f>'1-4. Gather employee data'!C37</f>
        <v>Sales Associate</v>
      </c>
      <c r="D37" s="50" t="str">
        <f>'1-4. Gather employee data'!D37</f>
        <v>Apparel</v>
      </c>
      <c r="E37" s="61">
        <f>'1-4. Gather employee data'!E37</f>
        <v>43101</v>
      </c>
      <c r="F37" s="61">
        <f>'1-4. Gather employee data'!F37</f>
        <v>43647</v>
      </c>
      <c r="G37" s="60">
        <f>'1-4. Gather employee data'!I37</f>
        <v>41732.856</v>
      </c>
      <c r="H37" s="50">
        <f>'1-4. Gather employee data'!J37</f>
        <v>2085.6</v>
      </c>
      <c r="I37" s="59">
        <f>'1-4. Gather employee data'!K37</f>
        <v>20.010000000000002</v>
      </c>
      <c r="J37" s="50" t="str">
        <f>'1-4. Gather employee data'!L37</f>
        <v>Active</v>
      </c>
      <c r="K37" s="50" t="str">
        <f>'1-4. Gather employee data'!M37</f>
        <v>FT</v>
      </c>
      <c r="L37" s="50" t="str">
        <f>'1-4. Gather employee data'!N37</f>
        <v>N/A</v>
      </c>
      <c r="M37" s="50" t="str">
        <f>'1-4. Gather employee data'!O37</f>
        <v>Dallas</v>
      </c>
      <c r="N37" s="50" t="str">
        <f>'1-4. Gather employee data'!P37</f>
        <v>Dallas</v>
      </c>
      <c r="O37" s="50" t="str">
        <f>'1-4. Gather employee data'!T37</f>
        <v>TX</v>
      </c>
      <c r="P37" s="50" t="str">
        <f>'1-4. Gather employee data'!V37</f>
        <v>Dallas County, TX</v>
      </c>
      <c r="Q37" s="59">
        <f>VLOOKUP(P37,'6. Gather living wage data'!$B$11:$Q$1048576,16,FALSE)</f>
        <v>15.7</v>
      </c>
      <c r="R37" s="60">
        <f>Q37*'Standards &amp; Assumptions'!$C$10*'Standards &amp; Assumptions'!$C$11</f>
        <v>32656</v>
      </c>
      <c r="S37" s="28">
        <f t="shared" si="2"/>
        <v>4.3100000000000023</v>
      </c>
      <c r="T37" s="27">
        <f t="shared" si="0"/>
        <v>9076.8559999999998</v>
      </c>
      <c r="U37" s="26" t="str">
        <f t="shared" si="3"/>
        <v>Yes</v>
      </c>
      <c r="V37" s="26">
        <f>R37*('Standards &amp; Assumptions'!$C$12)</f>
        <v>4898.3999999999996</v>
      </c>
      <c r="W37" s="26">
        <f t="shared" si="4"/>
        <v>27757.599999999999</v>
      </c>
      <c r="X37" s="26">
        <f t="shared" si="5"/>
        <v>37554.400000000001</v>
      </c>
      <c r="Y37" s="26" t="str">
        <f t="shared" si="1"/>
        <v>No</v>
      </c>
    </row>
    <row r="38" spans="2:25" ht="15" thickBot="1" x14ac:dyDescent="0.35">
      <c r="B38" s="154">
        <f>'1-4. Gather employee data'!B38</f>
        <v>26</v>
      </c>
      <c r="C38" s="50" t="str">
        <f>'1-4. Gather employee data'!C38</f>
        <v>Sales Associate</v>
      </c>
      <c r="D38" s="50" t="str">
        <f>'1-4. Gather employee data'!D38</f>
        <v>Apparel</v>
      </c>
      <c r="E38" s="61">
        <f>'1-4. Gather employee data'!E38</f>
        <v>42005</v>
      </c>
      <c r="F38" s="61">
        <f>'1-4. Gather employee data'!F38</f>
        <v>43647</v>
      </c>
      <c r="G38" s="60">
        <f>'1-4. Gather employee data'!I38</f>
        <v>35455.199999999997</v>
      </c>
      <c r="H38" s="50">
        <f>'1-4. Gather employee data'!J38</f>
        <v>2085.6</v>
      </c>
      <c r="I38" s="59">
        <f>'1-4. Gather employee data'!K38</f>
        <v>17</v>
      </c>
      <c r="J38" s="50" t="str">
        <f>'1-4. Gather employee data'!L38</f>
        <v>Active</v>
      </c>
      <c r="K38" s="50" t="str">
        <f>'1-4. Gather employee data'!M38</f>
        <v>FT</v>
      </c>
      <c r="L38" s="50" t="str">
        <f>'1-4. Gather employee data'!N38</f>
        <v>N/A</v>
      </c>
      <c r="M38" s="50" t="str">
        <f>'1-4. Gather employee data'!O38</f>
        <v>Dallas</v>
      </c>
      <c r="N38" s="50" t="str">
        <f>'1-4. Gather employee data'!P38</f>
        <v>Dallas</v>
      </c>
      <c r="O38" s="50" t="str">
        <f>'1-4. Gather employee data'!T38</f>
        <v>TX</v>
      </c>
      <c r="P38" s="50" t="str">
        <f>'1-4. Gather employee data'!V38</f>
        <v>Dallas County, TX</v>
      </c>
      <c r="Q38" s="59">
        <f>VLOOKUP(P38,'6. Gather living wage data'!$B$11:$Q$1048576,16,FALSE)</f>
        <v>15.7</v>
      </c>
      <c r="R38" s="60">
        <f>Q38*'Standards &amp; Assumptions'!$C$10*'Standards &amp; Assumptions'!$C$11</f>
        <v>32656</v>
      </c>
      <c r="S38" s="28">
        <f t="shared" si="2"/>
        <v>1.3000000000000007</v>
      </c>
      <c r="T38" s="27">
        <f t="shared" si="0"/>
        <v>2799.1999999999971</v>
      </c>
      <c r="U38" s="26" t="str">
        <f t="shared" si="3"/>
        <v>Yes</v>
      </c>
      <c r="V38" s="26">
        <f>R38*('Standards &amp; Assumptions'!$C$12)</f>
        <v>4898.3999999999996</v>
      </c>
      <c r="W38" s="26">
        <f t="shared" si="4"/>
        <v>27757.599999999999</v>
      </c>
      <c r="X38" s="26">
        <f t="shared" si="5"/>
        <v>37554.400000000001</v>
      </c>
      <c r="Y38" s="26" t="str">
        <f t="shared" si="1"/>
        <v>Yes</v>
      </c>
    </row>
    <row r="39" spans="2:25" ht="15" thickBot="1" x14ac:dyDescent="0.35">
      <c r="B39" s="154">
        <f>'1-4. Gather employee data'!B39</f>
        <v>27</v>
      </c>
      <c r="C39" s="50" t="str">
        <f>'1-4. Gather employee data'!C39</f>
        <v>Sales Associate</v>
      </c>
      <c r="D39" s="50" t="str">
        <f>'1-4. Gather employee data'!D39</f>
        <v>Apparel</v>
      </c>
      <c r="E39" s="61">
        <f>'1-4. Gather employee data'!E39</f>
        <v>43101</v>
      </c>
      <c r="F39" s="61">
        <f>'1-4. Gather employee data'!F39</f>
        <v>43647</v>
      </c>
      <c r="G39" s="60">
        <f>'1-4. Gather employee data'!I39</f>
        <v>39647.256000000001</v>
      </c>
      <c r="H39" s="50">
        <f>'1-4. Gather employee data'!J39</f>
        <v>2085.6</v>
      </c>
      <c r="I39" s="59">
        <f>'1-4. Gather employee data'!K39</f>
        <v>19.010000000000002</v>
      </c>
      <c r="J39" s="50" t="str">
        <f>'1-4. Gather employee data'!L39</f>
        <v>Active</v>
      </c>
      <c r="K39" s="50" t="str">
        <f>'1-4. Gather employee data'!M39</f>
        <v>FT</v>
      </c>
      <c r="L39" s="50" t="str">
        <f>'1-4. Gather employee data'!N39</f>
        <v>N/A</v>
      </c>
      <c r="M39" s="50" t="str">
        <f>'1-4. Gather employee data'!O39</f>
        <v>Dallas</v>
      </c>
      <c r="N39" s="50" t="str">
        <f>'1-4. Gather employee data'!P39</f>
        <v>Dallas</v>
      </c>
      <c r="O39" s="50" t="str">
        <f>'1-4. Gather employee data'!T39</f>
        <v>TX</v>
      </c>
      <c r="P39" s="50" t="str">
        <f>'1-4. Gather employee data'!V39</f>
        <v>Dallas County, TX</v>
      </c>
      <c r="Q39" s="59">
        <f>VLOOKUP(P39,'6. Gather living wage data'!$B$11:$Q$1048576,16,FALSE)</f>
        <v>15.7</v>
      </c>
      <c r="R39" s="60">
        <f>Q39*'Standards &amp; Assumptions'!$C$10*'Standards &amp; Assumptions'!$C$11</f>
        <v>32656</v>
      </c>
      <c r="S39" s="28">
        <f t="shared" si="2"/>
        <v>3.3100000000000023</v>
      </c>
      <c r="T39" s="27">
        <f t="shared" si="0"/>
        <v>6991.2560000000012</v>
      </c>
      <c r="U39" s="26" t="str">
        <f t="shared" si="3"/>
        <v>Yes</v>
      </c>
      <c r="V39" s="26">
        <f>R39*('Standards &amp; Assumptions'!$C$12)</f>
        <v>4898.3999999999996</v>
      </c>
      <c r="W39" s="26">
        <f t="shared" si="4"/>
        <v>27757.599999999999</v>
      </c>
      <c r="X39" s="26">
        <f t="shared" si="5"/>
        <v>37554.400000000001</v>
      </c>
      <c r="Y39" s="26" t="str">
        <f t="shared" si="1"/>
        <v>No</v>
      </c>
    </row>
    <row r="40" spans="2:25" ht="15" thickBot="1" x14ac:dyDescent="0.35">
      <c r="B40" s="154">
        <f>'1-4. Gather employee data'!B40</f>
        <v>28</v>
      </c>
      <c r="C40" s="50" t="str">
        <f>'1-4. Gather employee data'!C40</f>
        <v>Sales Associate</v>
      </c>
      <c r="D40" s="50" t="str">
        <f>'1-4. Gather employee data'!D40</f>
        <v>Apparel</v>
      </c>
      <c r="E40" s="61">
        <f>'1-4. Gather employee data'!E40</f>
        <v>42005</v>
      </c>
      <c r="F40" s="61">
        <f>'1-4. Gather employee data'!F40</f>
        <v>43647</v>
      </c>
      <c r="G40" s="60">
        <f>'1-4. Gather employee data'!I40</f>
        <v>34412.400000000001</v>
      </c>
      <c r="H40" s="50">
        <f>'1-4. Gather employee data'!J40</f>
        <v>2085.6</v>
      </c>
      <c r="I40" s="59">
        <f>'1-4. Gather employee data'!K40</f>
        <v>16.5</v>
      </c>
      <c r="J40" s="50" t="str">
        <f>'1-4. Gather employee data'!L40</f>
        <v>Active</v>
      </c>
      <c r="K40" s="50" t="str">
        <f>'1-4. Gather employee data'!M40</f>
        <v>FT</v>
      </c>
      <c r="L40" s="50" t="str">
        <f>'1-4. Gather employee data'!N40</f>
        <v>N/A</v>
      </c>
      <c r="M40" s="50" t="str">
        <f>'1-4. Gather employee data'!O40</f>
        <v>Dallas</v>
      </c>
      <c r="N40" s="50" t="str">
        <f>'1-4. Gather employee data'!P40</f>
        <v>Dallas</v>
      </c>
      <c r="O40" s="50" t="str">
        <f>'1-4. Gather employee data'!T40</f>
        <v>TX</v>
      </c>
      <c r="P40" s="50" t="str">
        <f>'1-4. Gather employee data'!V40</f>
        <v>Dallas County, TX</v>
      </c>
      <c r="Q40" s="59">
        <f>VLOOKUP(P40,'6. Gather living wage data'!$B$11:$Q$1048576,16,FALSE)</f>
        <v>15.7</v>
      </c>
      <c r="R40" s="60">
        <f>Q40*'Standards &amp; Assumptions'!$C$10*'Standards &amp; Assumptions'!$C$11</f>
        <v>32656</v>
      </c>
      <c r="S40" s="28">
        <f t="shared" si="2"/>
        <v>0.80000000000000071</v>
      </c>
      <c r="T40" s="27">
        <f t="shared" si="0"/>
        <v>1756.4000000000015</v>
      </c>
      <c r="U40" s="26" t="str">
        <f t="shared" si="3"/>
        <v>Yes</v>
      </c>
      <c r="V40" s="26">
        <f>R40*('Standards &amp; Assumptions'!$C$12)</f>
        <v>4898.3999999999996</v>
      </c>
      <c r="W40" s="26">
        <f t="shared" si="4"/>
        <v>27757.599999999999</v>
      </c>
      <c r="X40" s="26">
        <f t="shared" si="5"/>
        <v>37554.400000000001</v>
      </c>
      <c r="Y40" s="26" t="str">
        <f t="shared" si="1"/>
        <v>Yes</v>
      </c>
    </row>
    <row r="41" spans="2:25" ht="15" thickBot="1" x14ac:dyDescent="0.35">
      <c r="B41" s="154">
        <f>'1-4. Gather employee data'!B41</f>
        <v>29</v>
      </c>
      <c r="C41" s="50" t="str">
        <f>'1-4. Gather employee data'!C41</f>
        <v>Sales Associate</v>
      </c>
      <c r="D41" s="50" t="str">
        <f>'1-4. Gather employee data'!D41</f>
        <v>Apparel</v>
      </c>
      <c r="E41" s="61">
        <f>'1-4. Gather employee data'!E41</f>
        <v>43101</v>
      </c>
      <c r="F41" s="61">
        <f>'1-4. Gather employee data'!F41</f>
        <v>43647</v>
      </c>
      <c r="G41" s="60">
        <f>'1-4. Gather employee data'!I41</f>
        <v>33390.455999999998</v>
      </c>
      <c r="H41" s="50">
        <f>'1-4. Gather employee data'!J41</f>
        <v>2085.6</v>
      </c>
      <c r="I41" s="59">
        <f>'1-4. Gather employee data'!K41</f>
        <v>16.010000000000002</v>
      </c>
      <c r="J41" s="50" t="str">
        <f>'1-4. Gather employee data'!L41</f>
        <v>Active</v>
      </c>
      <c r="K41" s="50" t="str">
        <f>'1-4. Gather employee data'!M41</f>
        <v>FT</v>
      </c>
      <c r="L41" s="50" t="str">
        <f>'1-4. Gather employee data'!N41</f>
        <v>N/A</v>
      </c>
      <c r="M41" s="50" t="str">
        <f>'1-4. Gather employee data'!O41</f>
        <v>Dallas</v>
      </c>
      <c r="N41" s="50" t="str">
        <f>'1-4. Gather employee data'!P41</f>
        <v>Dallas</v>
      </c>
      <c r="O41" s="50" t="str">
        <f>'1-4. Gather employee data'!T41</f>
        <v>TX</v>
      </c>
      <c r="P41" s="50" t="str">
        <f>'1-4. Gather employee data'!V41</f>
        <v>Dallas County, TX</v>
      </c>
      <c r="Q41" s="59">
        <f>VLOOKUP(P41,'6. Gather living wage data'!$B$11:$Q$1048576,16,FALSE)</f>
        <v>15.7</v>
      </c>
      <c r="R41" s="60">
        <f>Q41*'Standards &amp; Assumptions'!$C$10*'Standards &amp; Assumptions'!$C$11</f>
        <v>32656</v>
      </c>
      <c r="S41" s="28">
        <f t="shared" si="2"/>
        <v>0.31000000000000227</v>
      </c>
      <c r="T41" s="27">
        <f t="shared" si="0"/>
        <v>734.45599999999831</v>
      </c>
      <c r="U41" s="26" t="str">
        <f t="shared" si="3"/>
        <v>Yes</v>
      </c>
      <c r="V41" s="26">
        <f>R41*('Standards &amp; Assumptions'!$C$12)</f>
        <v>4898.3999999999996</v>
      </c>
      <c r="W41" s="26">
        <f t="shared" si="4"/>
        <v>27757.599999999999</v>
      </c>
      <c r="X41" s="26">
        <f t="shared" si="5"/>
        <v>37554.400000000001</v>
      </c>
      <c r="Y41" s="26" t="str">
        <f t="shared" si="1"/>
        <v>Yes</v>
      </c>
    </row>
    <row r="42" spans="2:25" ht="15" thickBot="1" x14ac:dyDescent="0.35">
      <c r="B42" s="154">
        <f>'1-4. Gather employee data'!B42</f>
        <v>30</v>
      </c>
      <c r="C42" s="50" t="str">
        <f>'1-4. Gather employee data'!C42</f>
        <v>Sales Associate</v>
      </c>
      <c r="D42" s="50" t="str">
        <f>'1-4. Gather employee data'!D42</f>
        <v>Apparel</v>
      </c>
      <c r="E42" s="61">
        <f>'1-4. Gather employee data'!E42</f>
        <v>42005</v>
      </c>
      <c r="F42" s="61">
        <f>'1-4. Gather employee data'!F42</f>
        <v>43647</v>
      </c>
      <c r="G42" s="60">
        <f>'1-4. Gather employee data'!I42</f>
        <v>32743.919999999998</v>
      </c>
      <c r="H42" s="50">
        <f>'1-4. Gather employee data'!J42</f>
        <v>2085.6</v>
      </c>
      <c r="I42" s="59">
        <f>'1-4. Gather employee data'!K42</f>
        <v>15.7</v>
      </c>
      <c r="J42" s="50" t="str">
        <f>'1-4. Gather employee data'!L42</f>
        <v>Active</v>
      </c>
      <c r="K42" s="50" t="str">
        <f>'1-4. Gather employee data'!M42</f>
        <v>FT</v>
      </c>
      <c r="L42" s="50" t="str">
        <f>'1-4. Gather employee data'!N42</f>
        <v>N/A</v>
      </c>
      <c r="M42" s="50" t="str">
        <f>'1-4. Gather employee data'!O42</f>
        <v>Lawton</v>
      </c>
      <c r="N42" s="50" t="str">
        <f>'1-4. Gather employee data'!P42</f>
        <v>Comanche</v>
      </c>
      <c r="O42" s="50" t="str">
        <f>'1-4. Gather employee data'!T42</f>
        <v>OK</v>
      </c>
      <c r="P42" s="50" t="str">
        <f>'1-4. Gather employee data'!V42</f>
        <v>Comanche County, OK</v>
      </c>
      <c r="Q42" s="59">
        <f>VLOOKUP(P42,'6. Gather living wage data'!$B$11:$Q$1048576,16,FALSE)</f>
        <v>15.53</v>
      </c>
      <c r="R42" s="60">
        <f>Q42*'Standards &amp; Assumptions'!$C$10*'Standards &amp; Assumptions'!$C$11</f>
        <v>32302.399999999998</v>
      </c>
      <c r="S42" s="28">
        <f t="shared" si="2"/>
        <v>0.16999999999999993</v>
      </c>
      <c r="T42" s="27">
        <f t="shared" si="0"/>
        <v>441.52000000000044</v>
      </c>
      <c r="U42" s="26" t="str">
        <f t="shared" si="3"/>
        <v>Yes</v>
      </c>
      <c r="V42" s="26">
        <f>R42*('Standards &amp; Assumptions'!$C$12)</f>
        <v>4845.3599999999997</v>
      </c>
      <c r="W42" s="26">
        <f t="shared" si="4"/>
        <v>27457.039999999997</v>
      </c>
      <c r="X42" s="26">
        <f t="shared" si="5"/>
        <v>37147.759999999995</v>
      </c>
      <c r="Y42" s="26" t="str">
        <f t="shared" si="1"/>
        <v>Yes</v>
      </c>
    </row>
    <row r="43" spans="2:25" ht="15" thickBot="1" x14ac:dyDescent="0.35">
      <c r="B43" s="154">
        <f>'1-4. Gather employee data'!B43</f>
        <v>31</v>
      </c>
      <c r="C43" s="50" t="str">
        <f>'1-4. Gather employee data'!C43</f>
        <v>Sales Associate</v>
      </c>
      <c r="D43" s="50" t="str">
        <f>'1-4. Gather employee data'!D43</f>
        <v>Apparel</v>
      </c>
      <c r="E43" s="61">
        <f>'1-4. Gather employee data'!E43</f>
        <v>44013</v>
      </c>
      <c r="F43" s="61">
        <f>'1-4. Gather employee data'!F43</f>
        <v>43647</v>
      </c>
      <c r="G43" s="60">
        <f>'1-4. Gather employee data'!I43</f>
        <v>31831.47</v>
      </c>
      <c r="H43" s="50">
        <f>'1-4. Gather employee data'!J43</f>
        <v>1929.18</v>
      </c>
      <c r="I43" s="59">
        <f>'1-4. Gather employee data'!K43</f>
        <v>16.5</v>
      </c>
      <c r="J43" s="50" t="str">
        <f>'1-4. Gather employee data'!L43</f>
        <v>Active</v>
      </c>
      <c r="K43" s="50" t="str">
        <f>'1-4. Gather employee data'!M43</f>
        <v>FT</v>
      </c>
      <c r="L43" s="50" t="str">
        <f>'1-4. Gather employee data'!N43</f>
        <v>N/A</v>
      </c>
      <c r="M43" s="50" t="str">
        <f>'1-4. Gather employee data'!O43</f>
        <v>Dallas</v>
      </c>
      <c r="N43" s="50" t="str">
        <f>'1-4. Gather employee data'!P43</f>
        <v>Dallas</v>
      </c>
      <c r="O43" s="50" t="str">
        <f>'1-4. Gather employee data'!T43</f>
        <v>TX</v>
      </c>
      <c r="P43" s="50" t="str">
        <f>'1-4. Gather employee data'!V43</f>
        <v>Dallas County, TX</v>
      </c>
      <c r="Q43" s="59">
        <f>VLOOKUP(P43,'6. Gather living wage data'!$B$11:$Q$1048576,16,FALSE)</f>
        <v>15.7</v>
      </c>
      <c r="R43" s="60">
        <f>Q43*'Standards &amp; Assumptions'!$C$10*'Standards &amp; Assumptions'!$C$11</f>
        <v>32656</v>
      </c>
      <c r="S43" s="28">
        <f t="shared" ref="S43:S59" si="6">I43-Q43</f>
        <v>0.80000000000000071</v>
      </c>
      <c r="T43" s="27">
        <f t="shared" ref="T43:T59" si="7">G43-R43</f>
        <v>-824.52999999999884</v>
      </c>
      <c r="U43" s="26" t="str">
        <f t="shared" ref="U43:U59" si="8">IF(T43&gt;0,"Yes","No")</f>
        <v>No</v>
      </c>
      <c r="V43" s="26">
        <f>R43*('Standards &amp; Assumptions'!$C$12)</f>
        <v>4898.3999999999996</v>
      </c>
      <c r="W43" s="26">
        <f t="shared" ref="W43:W59" si="9">R43-V43</f>
        <v>27757.599999999999</v>
      </c>
      <c r="X43" s="26">
        <f t="shared" ref="X43:X59" si="10">R43+V43</f>
        <v>37554.400000000001</v>
      </c>
      <c r="Y43" s="26" t="str">
        <f t="shared" ref="Y43:Y59" si="11">IF(OR(G43&gt;X43,G43&lt;W43), "No","Yes")</f>
        <v>Yes</v>
      </c>
    </row>
    <row r="44" spans="2:25" ht="15" thickBot="1" x14ac:dyDescent="0.35">
      <c r="B44" s="154">
        <f>'1-4. Gather employee data'!B44</f>
        <v>32</v>
      </c>
      <c r="C44" s="50" t="str">
        <f>'1-4. Gather employee data'!C44</f>
        <v>Sales Associate</v>
      </c>
      <c r="D44" s="50" t="str">
        <f>'1-4. Gather employee data'!D44</f>
        <v>Apparel</v>
      </c>
      <c r="E44" s="61">
        <f>'1-4. Gather employee data'!E44</f>
        <v>44013</v>
      </c>
      <c r="F44" s="61">
        <f>'1-4. Gather employee data'!F44</f>
        <v>43647</v>
      </c>
      <c r="G44" s="60">
        <f>'1-4. Gather employee data'!I44</f>
        <v>31831.47</v>
      </c>
      <c r="H44" s="50">
        <f>'1-4. Gather employee data'!J44</f>
        <v>1929.18</v>
      </c>
      <c r="I44" s="59">
        <f>'1-4. Gather employee data'!K44</f>
        <v>16.5</v>
      </c>
      <c r="J44" s="50" t="str">
        <f>'1-4. Gather employee data'!L44</f>
        <v>Active</v>
      </c>
      <c r="K44" s="50" t="str">
        <f>'1-4. Gather employee data'!M44</f>
        <v>FT</v>
      </c>
      <c r="L44" s="50" t="str">
        <f>'1-4. Gather employee data'!N44</f>
        <v>N/A</v>
      </c>
      <c r="M44" s="50" t="str">
        <f>'1-4. Gather employee data'!O44</f>
        <v>Dallas</v>
      </c>
      <c r="N44" s="50" t="str">
        <f>'1-4. Gather employee data'!P44</f>
        <v>Dallas</v>
      </c>
      <c r="O44" s="50" t="str">
        <f>'1-4. Gather employee data'!T44</f>
        <v>TX</v>
      </c>
      <c r="P44" s="50" t="str">
        <f>'1-4. Gather employee data'!V44</f>
        <v>Dallas County, TX</v>
      </c>
      <c r="Q44" s="59">
        <f>VLOOKUP(P44,'6. Gather living wage data'!$B$11:$Q$1048576,16,FALSE)</f>
        <v>15.7</v>
      </c>
      <c r="R44" s="60">
        <f>Q44*'Standards &amp; Assumptions'!$C$10*'Standards &amp; Assumptions'!$C$11</f>
        <v>32656</v>
      </c>
      <c r="S44" s="28">
        <f t="shared" si="6"/>
        <v>0.80000000000000071</v>
      </c>
      <c r="T44" s="27">
        <f t="shared" si="7"/>
        <v>-824.52999999999884</v>
      </c>
      <c r="U44" s="26" t="str">
        <f t="shared" si="8"/>
        <v>No</v>
      </c>
      <c r="V44" s="26">
        <f>R44*('Standards &amp; Assumptions'!$C$12)</f>
        <v>4898.3999999999996</v>
      </c>
      <c r="W44" s="26">
        <f t="shared" si="9"/>
        <v>27757.599999999999</v>
      </c>
      <c r="X44" s="26">
        <f t="shared" si="10"/>
        <v>37554.400000000001</v>
      </c>
      <c r="Y44" s="26" t="str">
        <f t="shared" si="11"/>
        <v>Yes</v>
      </c>
    </row>
    <row r="45" spans="2:25" ht="15" thickBot="1" x14ac:dyDescent="0.35">
      <c r="B45" s="154">
        <f>'1-4. Gather employee data'!B45</f>
        <v>33</v>
      </c>
      <c r="C45" s="50" t="str">
        <f>'1-4. Gather employee data'!C45</f>
        <v>Sales Associate</v>
      </c>
      <c r="D45" s="50" t="str">
        <f>'1-4. Gather employee data'!D45</f>
        <v>Apparel</v>
      </c>
      <c r="E45" s="61">
        <f>'1-4. Gather employee data'!E45</f>
        <v>44013</v>
      </c>
      <c r="F45" s="61">
        <f>'1-4. Gather employee data'!F45</f>
        <v>43647</v>
      </c>
      <c r="G45" s="60">
        <f>'1-4. Gather employee data'!I45</f>
        <v>31831.47</v>
      </c>
      <c r="H45" s="50">
        <f>'1-4. Gather employee data'!J45</f>
        <v>1929.18</v>
      </c>
      <c r="I45" s="59">
        <f>'1-4. Gather employee data'!K45</f>
        <v>16.5</v>
      </c>
      <c r="J45" s="50" t="str">
        <f>'1-4. Gather employee data'!L45</f>
        <v>Active</v>
      </c>
      <c r="K45" s="50" t="str">
        <f>'1-4. Gather employee data'!M45</f>
        <v>FT</v>
      </c>
      <c r="L45" s="50" t="str">
        <f>'1-4. Gather employee data'!N45</f>
        <v>N/A</v>
      </c>
      <c r="M45" s="50" t="str">
        <f>'1-4. Gather employee data'!O45</f>
        <v>Dallas</v>
      </c>
      <c r="N45" s="50" t="str">
        <f>'1-4. Gather employee data'!P45</f>
        <v>Dallas</v>
      </c>
      <c r="O45" s="50" t="str">
        <f>'1-4. Gather employee data'!T45</f>
        <v>TX</v>
      </c>
      <c r="P45" s="50" t="str">
        <f>'1-4. Gather employee data'!V45</f>
        <v>Dallas County, TX</v>
      </c>
      <c r="Q45" s="59">
        <f>VLOOKUP(P45,'6. Gather living wage data'!$B$11:$Q$1048576,16,FALSE)</f>
        <v>15.7</v>
      </c>
      <c r="R45" s="60">
        <f>Q45*'Standards &amp; Assumptions'!$C$10*'Standards &amp; Assumptions'!$C$11</f>
        <v>32656</v>
      </c>
      <c r="S45" s="28">
        <f t="shared" si="6"/>
        <v>0.80000000000000071</v>
      </c>
      <c r="T45" s="27">
        <f t="shared" si="7"/>
        <v>-824.52999999999884</v>
      </c>
      <c r="U45" s="26" t="str">
        <f t="shared" si="8"/>
        <v>No</v>
      </c>
      <c r="V45" s="26">
        <f>R45*('Standards &amp; Assumptions'!$C$12)</f>
        <v>4898.3999999999996</v>
      </c>
      <c r="W45" s="26">
        <f t="shared" si="9"/>
        <v>27757.599999999999</v>
      </c>
      <c r="X45" s="26">
        <f t="shared" si="10"/>
        <v>37554.400000000001</v>
      </c>
      <c r="Y45" s="26" t="str">
        <f t="shared" si="11"/>
        <v>Yes</v>
      </c>
    </row>
    <row r="46" spans="2:25" ht="15" thickBot="1" x14ac:dyDescent="0.35">
      <c r="B46" s="154">
        <f>'1-4. Gather employee data'!B46</f>
        <v>34</v>
      </c>
      <c r="C46" s="50" t="str">
        <f>'1-4. Gather employee data'!C46</f>
        <v>Sales Associate</v>
      </c>
      <c r="D46" s="50" t="str">
        <f>'1-4. Gather employee data'!D46</f>
        <v>Apparel</v>
      </c>
      <c r="E46" s="61">
        <f>'1-4. Gather employee data'!E46</f>
        <v>44013</v>
      </c>
      <c r="F46" s="61">
        <f>'1-4. Gather employee data'!F46</f>
        <v>43647</v>
      </c>
      <c r="G46" s="60">
        <f>'1-4. Gather employee data'!I46</f>
        <v>30095.207999999999</v>
      </c>
      <c r="H46" s="50">
        <f>'1-4. Gather employee data'!J46</f>
        <v>1929.18</v>
      </c>
      <c r="I46" s="59">
        <f>'1-4. Gather employee data'!K46</f>
        <v>15.6</v>
      </c>
      <c r="J46" s="50" t="str">
        <f>'1-4. Gather employee data'!L46</f>
        <v>Active</v>
      </c>
      <c r="K46" s="50" t="str">
        <f>'1-4. Gather employee data'!M46</f>
        <v>FT</v>
      </c>
      <c r="L46" s="50" t="str">
        <f>'1-4. Gather employee data'!N46</f>
        <v>N/A</v>
      </c>
      <c r="M46" s="50" t="str">
        <f>'1-4. Gather employee data'!O46</f>
        <v>Dallas</v>
      </c>
      <c r="N46" s="50" t="str">
        <f>'1-4. Gather employee data'!P46</f>
        <v>Dallas</v>
      </c>
      <c r="O46" s="50" t="str">
        <f>'1-4. Gather employee data'!T46</f>
        <v>TX</v>
      </c>
      <c r="P46" s="50" t="str">
        <f>'1-4. Gather employee data'!V46</f>
        <v>Dallas County, TX</v>
      </c>
      <c r="Q46" s="59">
        <f>VLOOKUP(P46,'6. Gather living wage data'!$B$11:$Q$1048576,16,FALSE)</f>
        <v>15.7</v>
      </c>
      <c r="R46" s="60">
        <f>Q46*'Standards &amp; Assumptions'!$C$10*'Standards &amp; Assumptions'!$C$11</f>
        <v>32656</v>
      </c>
      <c r="S46" s="28">
        <f t="shared" si="6"/>
        <v>-9.9999999999999645E-2</v>
      </c>
      <c r="T46" s="27">
        <f t="shared" si="7"/>
        <v>-2560.7920000000013</v>
      </c>
      <c r="U46" s="26" t="str">
        <f t="shared" si="8"/>
        <v>No</v>
      </c>
      <c r="V46" s="26">
        <f>R46*('Standards &amp; Assumptions'!$C$12)</f>
        <v>4898.3999999999996</v>
      </c>
      <c r="W46" s="26">
        <f t="shared" si="9"/>
        <v>27757.599999999999</v>
      </c>
      <c r="X46" s="26">
        <f t="shared" si="10"/>
        <v>37554.400000000001</v>
      </c>
      <c r="Y46" s="26" t="str">
        <f t="shared" si="11"/>
        <v>Yes</v>
      </c>
    </row>
    <row r="47" spans="2:25" ht="15" thickBot="1" x14ac:dyDescent="0.35">
      <c r="B47" s="154">
        <f>'1-4. Gather employee data'!B47</f>
        <v>35</v>
      </c>
      <c r="C47" s="50" t="str">
        <f>'1-4. Gather employee data'!C47</f>
        <v>Sales Associate</v>
      </c>
      <c r="D47" s="50" t="str">
        <f>'1-4. Gather employee data'!D47</f>
        <v>Apparel</v>
      </c>
      <c r="E47" s="61">
        <f>'1-4. Gather employee data'!E47</f>
        <v>43983</v>
      </c>
      <c r="F47" s="61">
        <f>'1-4. Gather employee data'!F47</f>
        <v>43647</v>
      </c>
      <c r="G47" s="60">
        <f>'1-4. Gather employee data'!I47</f>
        <v>34412.400000000001</v>
      </c>
      <c r="H47" s="50">
        <f>'1-4. Gather employee data'!J47</f>
        <v>2085.6</v>
      </c>
      <c r="I47" s="59">
        <f>'1-4. Gather employee data'!K47</f>
        <v>16.5</v>
      </c>
      <c r="J47" s="50" t="str">
        <f>'1-4. Gather employee data'!L47</f>
        <v>Active</v>
      </c>
      <c r="K47" s="50" t="str">
        <f>'1-4. Gather employee data'!M47</f>
        <v>FT</v>
      </c>
      <c r="L47" s="50" t="str">
        <f>'1-4. Gather employee data'!N47</f>
        <v>N/A</v>
      </c>
      <c r="M47" s="50" t="str">
        <f>'1-4. Gather employee data'!O47</f>
        <v>Lawton</v>
      </c>
      <c r="N47" s="50" t="str">
        <f>'1-4. Gather employee data'!P47</f>
        <v>Comanche</v>
      </c>
      <c r="O47" s="50" t="str">
        <f>'1-4. Gather employee data'!T47</f>
        <v>OK</v>
      </c>
      <c r="P47" s="50" t="str">
        <f>'1-4. Gather employee data'!V47</f>
        <v>Comanche County, OK</v>
      </c>
      <c r="Q47" s="59">
        <f>VLOOKUP(P47,'6. Gather living wage data'!$B$11:$Q$1048576,16,FALSE)</f>
        <v>15.53</v>
      </c>
      <c r="R47" s="60">
        <f>Q47*'Standards &amp; Assumptions'!$C$10*'Standards &amp; Assumptions'!$C$11</f>
        <v>32302.399999999998</v>
      </c>
      <c r="S47" s="28">
        <f t="shared" si="6"/>
        <v>0.97000000000000064</v>
      </c>
      <c r="T47" s="27">
        <f t="shared" si="7"/>
        <v>2110.0000000000036</v>
      </c>
      <c r="U47" s="26" t="str">
        <f t="shared" si="8"/>
        <v>Yes</v>
      </c>
      <c r="V47" s="26">
        <f>R47*('Standards &amp; Assumptions'!$C$12)</f>
        <v>4845.3599999999997</v>
      </c>
      <c r="W47" s="26">
        <f t="shared" si="9"/>
        <v>27457.039999999997</v>
      </c>
      <c r="X47" s="26">
        <f t="shared" si="10"/>
        <v>37147.759999999995</v>
      </c>
      <c r="Y47" s="26" t="str">
        <f t="shared" si="11"/>
        <v>Yes</v>
      </c>
    </row>
    <row r="48" spans="2:25" ht="15" thickBot="1" x14ac:dyDescent="0.35">
      <c r="B48" s="154">
        <f>'1-4. Gather employee data'!B48</f>
        <v>36</v>
      </c>
      <c r="C48" s="50" t="str">
        <f>'1-4. Gather employee data'!C48</f>
        <v>Sales Associate</v>
      </c>
      <c r="D48" s="50" t="str">
        <f>'1-4. Gather employee data'!D48</f>
        <v>Apparel</v>
      </c>
      <c r="E48" s="61">
        <f>'1-4. Gather employee data'!E48</f>
        <v>43983</v>
      </c>
      <c r="F48" s="61">
        <f>'1-4. Gather employee data'!F48</f>
        <v>43647</v>
      </c>
      <c r="G48" s="60">
        <f>'1-4. Gather employee data'!I48</f>
        <v>26591.399999999998</v>
      </c>
      <c r="H48" s="50">
        <f>'1-4. Gather employee data'!J48</f>
        <v>2085.6</v>
      </c>
      <c r="I48" s="59">
        <f>'1-4. Gather employee data'!K48</f>
        <v>12.75</v>
      </c>
      <c r="J48" s="50" t="str">
        <f>'1-4. Gather employee data'!L48</f>
        <v>Active</v>
      </c>
      <c r="K48" s="50" t="str">
        <f>'1-4. Gather employee data'!M48</f>
        <v>FT</v>
      </c>
      <c r="L48" s="50" t="str">
        <f>'1-4. Gather employee data'!N48</f>
        <v>N/A</v>
      </c>
      <c r="M48" s="50" t="str">
        <f>'1-4. Gather employee data'!O48</f>
        <v>Lawton</v>
      </c>
      <c r="N48" s="50" t="str">
        <f>'1-4. Gather employee data'!P48</f>
        <v>Comanche</v>
      </c>
      <c r="O48" s="50" t="str">
        <f>'1-4. Gather employee data'!T48</f>
        <v>OK</v>
      </c>
      <c r="P48" s="50" t="str">
        <f>'1-4. Gather employee data'!V48</f>
        <v>Comanche County, OK</v>
      </c>
      <c r="Q48" s="59">
        <f>VLOOKUP(P48,'6. Gather living wage data'!$B$11:$Q$1048576,16,FALSE)</f>
        <v>15.53</v>
      </c>
      <c r="R48" s="60">
        <f>Q48*'Standards &amp; Assumptions'!$C$10*'Standards &amp; Assumptions'!$C$11</f>
        <v>32302.399999999998</v>
      </c>
      <c r="S48" s="28">
        <f t="shared" si="6"/>
        <v>-2.7799999999999994</v>
      </c>
      <c r="T48" s="27">
        <f t="shared" si="7"/>
        <v>-5711</v>
      </c>
      <c r="U48" s="26" t="str">
        <f t="shared" si="8"/>
        <v>No</v>
      </c>
      <c r="V48" s="26">
        <f>R48*('Standards &amp; Assumptions'!$C$12)</f>
        <v>4845.3599999999997</v>
      </c>
      <c r="W48" s="26">
        <f t="shared" si="9"/>
        <v>27457.039999999997</v>
      </c>
      <c r="X48" s="26">
        <f t="shared" si="10"/>
        <v>37147.759999999995</v>
      </c>
      <c r="Y48" s="26" t="str">
        <f t="shared" si="11"/>
        <v>No</v>
      </c>
    </row>
    <row r="49" spans="2:25" ht="15" thickBot="1" x14ac:dyDescent="0.35">
      <c r="B49" s="154">
        <f>'1-4. Gather employee data'!B49</f>
        <v>37</v>
      </c>
      <c r="C49" s="50" t="str">
        <f>'1-4. Gather employee data'!C49</f>
        <v>Sales Associate</v>
      </c>
      <c r="D49" s="50" t="str">
        <f>'1-4. Gather employee data'!D49</f>
        <v>Apparel</v>
      </c>
      <c r="E49" s="61">
        <f>'1-4. Gather employee data'!E49</f>
        <v>43983</v>
      </c>
      <c r="F49" s="61">
        <f>'1-4. Gather employee data'!F49</f>
        <v>43647</v>
      </c>
      <c r="G49" s="60">
        <f>'1-4. Gather employee data'!I49</f>
        <v>27008.519999999997</v>
      </c>
      <c r="H49" s="50">
        <f>'1-4. Gather employee data'!J49</f>
        <v>2085.6</v>
      </c>
      <c r="I49" s="59">
        <f>'1-4. Gather employee data'!K49</f>
        <v>12.95</v>
      </c>
      <c r="J49" s="50" t="str">
        <f>'1-4. Gather employee data'!L49</f>
        <v>Active</v>
      </c>
      <c r="K49" s="50" t="str">
        <f>'1-4. Gather employee data'!M49</f>
        <v>FT</v>
      </c>
      <c r="L49" s="50" t="str">
        <f>'1-4. Gather employee data'!N49</f>
        <v>N/A</v>
      </c>
      <c r="M49" s="50" t="str">
        <f>'1-4. Gather employee data'!O49</f>
        <v>Lawton</v>
      </c>
      <c r="N49" s="50" t="str">
        <f>'1-4. Gather employee data'!P49</f>
        <v>Comanche</v>
      </c>
      <c r="O49" s="50" t="str">
        <f>'1-4. Gather employee data'!T49</f>
        <v>OK</v>
      </c>
      <c r="P49" s="50" t="str">
        <f>'1-4. Gather employee data'!V49</f>
        <v>Comanche County, OK</v>
      </c>
      <c r="Q49" s="59">
        <f>VLOOKUP(P49,'6. Gather living wage data'!$B$11:$Q$1048576,16,FALSE)</f>
        <v>15.53</v>
      </c>
      <c r="R49" s="60">
        <f>Q49*'Standards &amp; Assumptions'!$C$10*'Standards &amp; Assumptions'!$C$11</f>
        <v>32302.399999999998</v>
      </c>
      <c r="S49" s="28">
        <f t="shared" si="6"/>
        <v>-2.58</v>
      </c>
      <c r="T49" s="27">
        <f t="shared" si="7"/>
        <v>-5293.880000000001</v>
      </c>
      <c r="U49" s="26" t="str">
        <f t="shared" si="8"/>
        <v>No</v>
      </c>
      <c r="V49" s="26">
        <f>R49*('Standards &amp; Assumptions'!$C$12)</f>
        <v>4845.3599999999997</v>
      </c>
      <c r="W49" s="26">
        <f t="shared" si="9"/>
        <v>27457.039999999997</v>
      </c>
      <c r="X49" s="26">
        <f t="shared" si="10"/>
        <v>37147.759999999995</v>
      </c>
      <c r="Y49" s="26" t="str">
        <f t="shared" si="11"/>
        <v>No</v>
      </c>
    </row>
    <row r="50" spans="2:25" ht="15" thickBot="1" x14ac:dyDescent="0.35">
      <c r="B50" s="154">
        <f>'1-4. Gather employee data'!B50</f>
        <v>38</v>
      </c>
      <c r="C50" s="50" t="str">
        <f>'1-4. Gather employee data'!C50</f>
        <v>Sales Associate</v>
      </c>
      <c r="D50" s="50" t="str">
        <f>'1-4. Gather employee data'!D50</f>
        <v>Apparel</v>
      </c>
      <c r="E50" s="61">
        <f>'1-4. Gather employee data'!E50</f>
        <v>43983</v>
      </c>
      <c r="F50" s="61">
        <f>'1-4. Gather employee data'!F50</f>
        <v>43647</v>
      </c>
      <c r="G50" s="60">
        <f>'1-4. Gather employee data'!I50</f>
        <v>27133.655999999999</v>
      </c>
      <c r="H50" s="50">
        <f>'1-4. Gather employee data'!J50</f>
        <v>2085.6</v>
      </c>
      <c r="I50" s="59">
        <f>'1-4. Gather employee data'!K50</f>
        <v>13.01</v>
      </c>
      <c r="J50" s="50" t="str">
        <f>'1-4. Gather employee data'!L50</f>
        <v>Active</v>
      </c>
      <c r="K50" s="50" t="str">
        <f>'1-4. Gather employee data'!M50</f>
        <v>FT</v>
      </c>
      <c r="L50" s="50" t="str">
        <f>'1-4. Gather employee data'!N50</f>
        <v>N/A</v>
      </c>
      <c r="M50" s="50" t="str">
        <f>'1-4. Gather employee data'!O50</f>
        <v>Lawton</v>
      </c>
      <c r="N50" s="50" t="str">
        <f>'1-4. Gather employee data'!P50</f>
        <v>Comanche</v>
      </c>
      <c r="O50" s="50" t="str">
        <f>'1-4. Gather employee data'!T50</f>
        <v>OK</v>
      </c>
      <c r="P50" s="50" t="str">
        <f>'1-4. Gather employee data'!V50</f>
        <v>Comanche County, OK</v>
      </c>
      <c r="Q50" s="59">
        <f>VLOOKUP(P50,'6. Gather living wage data'!$B$11:$Q$1048576,16,FALSE)</f>
        <v>15.53</v>
      </c>
      <c r="R50" s="60">
        <f>Q50*'Standards &amp; Assumptions'!$C$10*'Standards &amp; Assumptions'!$C$11</f>
        <v>32302.399999999998</v>
      </c>
      <c r="S50" s="28">
        <f t="shared" si="6"/>
        <v>-2.5199999999999996</v>
      </c>
      <c r="T50" s="27">
        <f t="shared" si="7"/>
        <v>-5168.7439999999988</v>
      </c>
      <c r="U50" s="26" t="str">
        <f t="shared" si="8"/>
        <v>No</v>
      </c>
      <c r="V50" s="26">
        <f>R50*('Standards &amp; Assumptions'!$C$12)</f>
        <v>4845.3599999999997</v>
      </c>
      <c r="W50" s="26">
        <f t="shared" si="9"/>
        <v>27457.039999999997</v>
      </c>
      <c r="X50" s="26">
        <f t="shared" si="10"/>
        <v>37147.759999999995</v>
      </c>
      <c r="Y50" s="26" t="str">
        <f t="shared" si="11"/>
        <v>No</v>
      </c>
    </row>
    <row r="51" spans="2:25" ht="15" thickBot="1" x14ac:dyDescent="0.35">
      <c r="B51" s="154">
        <f>'1-4. Gather employee data'!B51</f>
        <v>39</v>
      </c>
      <c r="C51" s="50" t="str">
        <f>'1-4. Gather employee data'!C51</f>
        <v>Sales Associate</v>
      </c>
      <c r="D51" s="50" t="str">
        <f>'1-4. Gather employee data'!D51</f>
        <v>Apparel</v>
      </c>
      <c r="E51" s="61">
        <f>'1-4. Gather employee data'!E51</f>
        <v>43983</v>
      </c>
      <c r="F51" s="61">
        <f>'1-4. Gather employee data'!F51</f>
        <v>43647</v>
      </c>
      <c r="G51" s="60">
        <f>'1-4. Gather employee data'!I51</f>
        <v>27758.2932</v>
      </c>
      <c r="H51" s="50">
        <f>'1-4. Gather employee data'!J51</f>
        <v>1981.32</v>
      </c>
      <c r="I51" s="59">
        <f>'1-4. Gather employee data'!K51</f>
        <v>14.01</v>
      </c>
      <c r="J51" s="50" t="str">
        <f>'1-4. Gather employee data'!L51</f>
        <v>Active</v>
      </c>
      <c r="K51" s="50" t="str">
        <f>'1-4. Gather employee data'!M51</f>
        <v>FT</v>
      </c>
      <c r="L51" s="50" t="str">
        <f>'1-4. Gather employee data'!N51</f>
        <v>N/A</v>
      </c>
      <c r="M51" s="50" t="str">
        <f>'1-4. Gather employee data'!O51</f>
        <v>Lawton</v>
      </c>
      <c r="N51" s="50" t="str">
        <f>'1-4. Gather employee data'!P51</f>
        <v>Comanche</v>
      </c>
      <c r="O51" s="50" t="str">
        <f>'1-4. Gather employee data'!T51</f>
        <v>OK</v>
      </c>
      <c r="P51" s="50" t="str">
        <f>'1-4. Gather employee data'!V51</f>
        <v>Comanche County, OK</v>
      </c>
      <c r="Q51" s="59">
        <f>VLOOKUP(P51,'6. Gather living wage data'!$B$11:$Q$1048576,16,FALSE)</f>
        <v>15.53</v>
      </c>
      <c r="R51" s="60">
        <f>Q51*'Standards &amp; Assumptions'!$C$10*'Standards &amp; Assumptions'!$C$11</f>
        <v>32302.399999999998</v>
      </c>
      <c r="S51" s="28">
        <f t="shared" si="6"/>
        <v>-1.5199999999999996</v>
      </c>
      <c r="T51" s="27">
        <f t="shared" si="7"/>
        <v>-4544.1067999999977</v>
      </c>
      <c r="U51" s="26" t="str">
        <f t="shared" si="8"/>
        <v>No</v>
      </c>
      <c r="V51" s="26">
        <f>R51*('Standards &amp; Assumptions'!$C$12)</f>
        <v>4845.3599999999997</v>
      </c>
      <c r="W51" s="26">
        <f t="shared" si="9"/>
        <v>27457.039999999997</v>
      </c>
      <c r="X51" s="26">
        <f t="shared" si="10"/>
        <v>37147.759999999995</v>
      </c>
      <c r="Y51" s="26" t="str">
        <f t="shared" si="11"/>
        <v>Yes</v>
      </c>
    </row>
    <row r="52" spans="2:25" ht="15" thickBot="1" x14ac:dyDescent="0.35">
      <c r="B52" s="154">
        <f>'1-4. Gather employee data'!B52</f>
        <v>40</v>
      </c>
      <c r="C52" s="50" t="str">
        <f>'1-4. Gather employee data'!C52</f>
        <v>Sales Associate</v>
      </c>
      <c r="D52" s="50" t="str">
        <f>'1-4. Gather employee data'!D52</f>
        <v>Apparel</v>
      </c>
      <c r="E52" s="61">
        <f>'1-4. Gather employee data'!E52</f>
        <v>43983</v>
      </c>
      <c r="F52" s="61">
        <f>'1-4. Gather employee data'!F52</f>
        <v>43647</v>
      </c>
      <c r="G52" s="60">
        <f>'1-4. Gather employee data'!I52</f>
        <v>26043.93</v>
      </c>
      <c r="H52" s="50">
        <f>'1-4. Gather employee data'!J52</f>
        <v>1929.18</v>
      </c>
      <c r="I52" s="59">
        <f>'1-4. Gather employee data'!K52</f>
        <v>13.5</v>
      </c>
      <c r="J52" s="50" t="str">
        <f>'1-4. Gather employee data'!L52</f>
        <v>Active</v>
      </c>
      <c r="K52" s="50" t="str">
        <f>'1-4. Gather employee data'!M52</f>
        <v>FT</v>
      </c>
      <c r="L52" s="50" t="str">
        <f>'1-4. Gather employee data'!N52</f>
        <v>N/A</v>
      </c>
      <c r="M52" s="50" t="str">
        <f>'1-4. Gather employee data'!O52</f>
        <v>Lawton</v>
      </c>
      <c r="N52" s="50" t="str">
        <f>'1-4. Gather employee data'!P52</f>
        <v>Comanche</v>
      </c>
      <c r="O52" s="50" t="str">
        <f>'1-4. Gather employee data'!T52</f>
        <v>OK</v>
      </c>
      <c r="P52" s="50" t="str">
        <f>'1-4. Gather employee data'!V52</f>
        <v>Comanche County, OK</v>
      </c>
      <c r="Q52" s="59">
        <f>VLOOKUP(P52,'6. Gather living wage data'!$B$11:$Q$1048576,16,FALSE)</f>
        <v>15.53</v>
      </c>
      <c r="R52" s="60">
        <f>Q52*'Standards &amp; Assumptions'!$C$10*'Standards &amp; Assumptions'!$C$11</f>
        <v>32302.399999999998</v>
      </c>
      <c r="S52" s="28">
        <f t="shared" si="6"/>
        <v>-2.0299999999999994</v>
      </c>
      <c r="T52" s="27">
        <f t="shared" si="7"/>
        <v>-6258.4699999999975</v>
      </c>
      <c r="U52" s="26" t="str">
        <f t="shared" si="8"/>
        <v>No</v>
      </c>
      <c r="V52" s="26">
        <f>R52*('Standards &amp; Assumptions'!$C$12)</f>
        <v>4845.3599999999997</v>
      </c>
      <c r="W52" s="26">
        <f t="shared" si="9"/>
        <v>27457.039999999997</v>
      </c>
      <c r="X52" s="26">
        <f t="shared" si="10"/>
        <v>37147.759999999995</v>
      </c>
      <c r="Y52" s="26" t="str">
        <f t="shared" si="11"/>
        <v>No</v>
      </c>
    </row>
    <row r="53" spans="2:25" ht="15" thickBot="1" x14ac:dyDescent="0.35">
      <c r="B53" s="154">
        <f>'1-4. Gather employee data'!B53</f>
        <v>41</v>
      </c>
      <c r="C53" s="50" t="str">
        <f>'1-4. Gather employee data'!C53</f>
        <v>Sales Associate</v>
      </c>
      <c r="D53" s="50" t="str">
        <f>'1-4. Gather employee data'!D53</f>
        <v>Apparel</v>
      </c>
      <c r="E53" s="61">
        <f>'1-4. Gather employee data'!E53</f>
        <v>43983</v>
      </c>
      <c r="F53" s="61">
        <f>'1-4. Gather employee data'!F53</f>
        <v>43647</v>
      </c>
      <c r="G53" s="60">
        <f>'1-4. Gather employee data'!I53</f>
        <v>26297.330399999999</v>
      </c>
      <c r="H53" s="50">
        <f>'1-4. Gather employee data'!J53</f>
        <v>1877.04</v>
      </c>
      <c r="I53" s="59">
        <f>'1-4. Gather employee data'!K53</f>
        <v>14.01</v>
      </c>
      <c r="J53" s="50" t="str">
        <f>'1-4. Gather employee data'!L53</f>
        <v>Active</v>
      </c>
      <c r="K53" s="50" t="str">
        <f>'1-4. Gather employee data'!M53</f>
        <v>FT</v>
      </c>
      <c r="L53" s="50" t="str">
        <f>'1-4. Gather employee data'!N53</f>
        <v>N/A</v>
      </c>
      <c r="M53" s="50" t="str">
        <f>'1-4. Gather employee data'!O53</f>
        <v>Lawton</v>
      </c>
      <c r="N53" s="50" t="str">
        <f>'1-4. Gather employee data'!P53</f>
        <v>Comanche</v>
      </c>
      <c r="O53" s="50" t="str">
        <f>'1-4. Gather employee data'!T53</f>
        <v>OK</v>
      </c>
      <c r="P53" s="50" t="str">
        <f>'1-4. Gather employee data'!V53</f>
        <v>Comanche County, OK</v>
      </c>
      <c r="Q53" s="59">
        <f>VLOOKUP(P53,'6. Gather living wage data'!$B$11:$Q$1048576,16,FALSE)</f>
        <v>15.53</v>
      </c>
      <c r="R53" s="60">
        <f>Q53*'Standards &amp; Assumptions'!$C$10*'Standards &amp; Assumptions'!$C$11</f>
        <v>32302.399999999998</v>
      </c>
      <c r="S53" s="28">
        <f t="shared" si="6"/>
        <v>-1.5199999999999996</v>
      </c>
      <c r="T53" s="27">
        <f t="shared" si="7"/>
        <v>-6005.0695999999989</v>
      </c>
      <c r="U53" s="26" t="str">
        <f t="shared" si="8"/>
        <v>No</v>
      </c>
      <c r="V53" s="26">
        <f>R53*('Standards &amp; Assumptions'!$C$12)</f>
        <v>4845.3599999999997</v>
      </c>
      <c r="W53" s="26">
        <f t="shared" si="9"/>
        <v>27457.039999999997</v>
      </c>
      <c r="X53" s="26">
        <f t="shared" si="10"/>
        <v>37147.759999999995</v>
      </c>
      <c r="Y53" s="26" t="str">
        <f t="shared" si="11"/>
        <v>No</v>
      </c>
    </row>
    <row r="54" spans="2:25" ht="15" thickBot="1" x14ac:dyDescent="0.35">
      <c r="B54" s="154">
        <f>'1-4. Gather employee data'!B54</f>
        <v>42</v>
      </c>
      <c r="C54" s="50" t="str">
        <f>'1-4. Gather employee data'!C54</f>
        <v>Senior Sales Associate</v>
      </c>
      <c r="D54" s="50" t="str">
        <f>'1-4. Gather employee data'!D54</f>
        <v>Apparel</v>
      </c>
      <c r="E54" s="61">
        <f>'1-4. Gather employee data'!E54</f>
        <v>42736</v>
      </c>
      <c r="F54" s="61">
        <f>'1-4. Gather employee data'!F54</f>
        <v>43647</v>
      </c>
      <c r="G54" s="60">
        <f>'1-4. Gather employee data'!I54</f>
        <v>36516.249000000003</v>
      </c>
      <c r="H54" s="50">
        <f>'1-4. Gather employee data'!J54</f>
        <v>1824.9</v>
      </c>
      <c r="I54" s="59">
        <f>'1-4. Gather employee data'!K54</f>
        <v>20.010000000000002</v>
      </c>
      <c r="J54" s="50" t="str">
        <f>'1-4. Gather employee data'!L54</f>
        <v>Active</v>
      </c>
      <c r="K54" s="50" t="str">
        <f>'1-4. Gather employee data'!M54</f>
        <v>FT</v>
      </c>
      <c r="L54" s="50" t="str">
        <f>'1-4. Gather employee data'!N54</f>
        <v>N/A</v>
      </c>
      <c r="M54" s="50" t="str">
        <f>'1-4. Gather employee data'!O54</f>
        <v>Dallas</v>
      </c>
      <c r="N54" s="50" t="str">
        <f>'1-4. Gather employee data'!P54</f>
        <v>Dallas</v>
      </c>
      <c r="O54" s="50" t="str">
        <f>'1-4. Gather employee data'!T54</f>
        <v>TX</v>
      </c>
      <c r="P54" s="50" t="str">
        <f>'1-4. Gather employee data'!V54</f>
        <v>Dallas County, TX</v>
      </c>
      <c r="Q54" s="59">
        <f>VLOOKUP(P54,'6. Gather living wage data'!$B$11:$Q$1048576,16,FALSE)</f>
        <v>15.7</v>
      </c>
      <c r="R54" s="60">
        <f>Q54*'Standards &amp; Assumptions'!$C$10*'Standards &amp; Assumptions'!$C$11</f>
        <v>32656</v>
      </c>
      <c r="S54" s="28">
        <f t="shared" si="6"/>
        <v>4.3100000000000023</v>
      </c>
      <c r="T54" s="27">
        <f t="shared" si="7"/>
        <v>3860.2490000000034</v>
      </c>
      <c r="U54" s="26" t="str">
        <f t="shared" si="8"/>
        <v>Yes</v>
      </c>
      <c r="V54" s="26">
        <f>R54*('Standards &amp; Assumptions'!$C$12)</f>
        <v>4898.3999999999996</v>
      </c>
      <c r="W54" s="26">
        <f t="shared" si="9"/>
        <v>27757.599999999999</v>
      </c>
      <c r="X54" s="26">
        <f t="shared" si="10"/>
        <v>37554.400000000001</v>
      </c>
      <c r="Y54" s="26" t="str">
        <f t="shared" si="11"/>
        <v>Yes</v>
      </c>
    </row>
    <row r="55" spans="2:25" ht="15" thickBot="1" x14ac:dyDescent="0.35">
      <c r="B55" s="154">
        <f>'1-4. Gather employee data'!B55</f>
        <v>43</v>
      </c>
      <c r="C55" s="50" t="str">
        <f>'1-4. Gather employee data'!C55</f>
        <v>Sales Associate</v>
      </c>
      <c r="D55" s="50" t="str">
        <f>'1-4. Gather employee data'!D55</f>
        <v>Apparel</v>
      </c>
      <c r="E55" s="61">
        <f>'1-4. Gather employee data'!E55</f>
        <v>43983</v>
      </c>
      <c r="F55" s="61">
        <f>'1-4. Gather employee data'!F55</f>
        <v>43647</v>
      </c>
      <c r="G55" s="60">
        <f>'1-4. Gather employee data'!I55</f>
        <v>23741.949000000001</v>
      </c>
      <c r="H55" s="50">
        <f>'1-4. Gather employee data'!J55</f>
        <v>1824.9</v>
      </c>
      <c r="I55" s="59">
        <f>'1-4. Gather employee data'!K55</f>
        <v>13.01</v>
      </c>
      <c r="J55" s="50" t="str">
        <f>'1-4. Gather employee data'!L55</f>
        <v>Active</v>
      </c>
      <c r="K55" s="50" t="str">
        <f>'1-4. Gather employee data'!M55</f>
        <v>FT</v>
      </c>
      <c r="L55" s="50" t="str">
        <f>'1-4. Gather employee data'!N55</f>
        <v>N/A</v>
      </c>
      <c r="M55" s="50" t="str">
        <f>'1-4. Gather employee data'!O55</f>
        <v>Lawton</v>
      </c>
      <c r="N55" s="50" t="str">
        <f>'1-4. Gather employee data'!P55</f>
        <v>Comanche</v>
      </c>
      <c r="O55" s="50" t="str">
        <f>'1-4. Gather employee data'!T55</f>
        <v>OK</v>
      </c>
      <c r="P55" s="50" t="str">
        <f>'1-4. Gather employee data'!V55</f>
        <v>Comanche County, OK</v>
      </c>
      <c r="Q55" s="59">
        <f>VLOOKUP(P55,'6. Gather living wage data'!$B$11:$Q$1048576,16,FALSE)</f>
        <v>15.53</v>
      </c>
      <c r="R55" s="60">
        <f>Q55*'Standards &amp; Assumptions'!$C$10*'Standards &amp; Assumptions'!$C$11</f>
        <v>32302.399999999998</v>
      </c>
      <c r="S55" s="28">
        <f t="shared" si="6"/>
        <v>-2.5199999999999996</v>
      </c>
      <c r="T55" s="27">
        <f t="shared" si="7"/>
        <v>-8560.4509999999973</v>
      </c>
      <c r="U55" s="26" t="str">
        <f t="shared" si="8"/>
        <v>No</v>
      </c>
      <c r="V55" s="26">
        <f>R55*('Standards &amp; Assumptions'!$C$12)</f>
        <v>4845.3599999999997</v>
      </c>
      <c r="W55" s="26">
        <f t="shared" si="9"/>
        <v>27457.039999999997</v>
      </c>
      <c r="X55" s="26">
        <f t="shared" si="10"/>
        <v>37147.759999999995</v>
      </c>
      <c r="Y55" s="26" t="str">
        <f t="shared" si="11"/>
        <v>No</v>
      </c>
    </row>
    <row r="56" spans="2:25" ht="15" thickBot="1" x14ac:dyDescent="0.35">
      <c r="B56" s="154">
        <f>'1-4. Gather employee data'!B56</f>
        <v>44</v>
      </c>
      <c r="C56" s="50" t="str">
        <f>'1-4. Gather employee data'!C56</f>
        <v>Sales Associate</v>
      </c>
      <c r="D56" s="50" t="str">
        <f>'1-4. Gather employee data'!D56</f>
        <v>Apparel</v>
      </c>
      <c r="E56" s="61">
        <f>'1-4. Gather employee data'!E56</f>
        <v>43983</v>
      </c>
      <c r="F56" s="61">
        <f>'1-4. Gather employee data'!F56</f>
        <v>43647</v>
      </c>
      <c r="G56" s="60">
        <f>'1-4. Gather employee data'!I56</f>
        <v>22385.266200000002</v>
      </c>
      <c r="H56" s="50">
        <f>'1-4. Gather employee data'!J56</f>
        <v>1720.6200000000001</v>
      </c>
      <c r="I56" s="59">
        <f>'1-4. Gather employee data'!K56</f>
        <v>13.01</v>
      </c>
      <c r="J56" s="50" t="str">
        <f>'1-4. Gather employee data'!L56</f>
        <v>Active</v>
      </c>
      <c r="K56" s="50" t="str">
        <f>'1-4. Gather employee data'!M56</f>
        <v>FT</v>
      </c>
      <c r="L56" s="50" t="str">
        <f>'1-4. Gather employee data'!N56</f>
        <v>N/A</v>
      </c>
      <c r="M56" s="50" t="str">
        <f>'1-4. Gather employee data'!O56</f>
        <v>Lawton</v>
      </c>
      <c r="N56" s="50" t="str">
        <f>'1-4. Gather employee data'!P56</f>
        <v>Comanche</v>
      </c>
      <c r="O56" s="50" t="str">
        <f>'1-4. Gather employee data'!T56</f>
        <v>OK</v>
      </c>
      <c r="P56" s="50" t="str">
        <f>'1-4. Gather employee data'!V56</f>
        <v>Comanche County, OK</v>
      </c>
      <c r="Q56" s="59">
        <f>VLOOKUP(P56,'6. Gather living wage data'!$B$11:$Q$1048576,16,FALSE)</f>
        <v>15.53</v>
      </c>
      <c r="R56" s="60">
        <f>Q56*'Standards &amp; Assumptions'!$C$10*'Standards &amp; Assumptions'!$C$11</f>
        <v>32302.399999999998</v>
      </c>
      <c r="S56" s="28">
        <f t="shared" si="6"/>
        <v>-2.5199999999999996</v>
      </c>
      <c r="T56" s="27">
        <f t="shared" si="7"/>
        <v>-9917.133799999996</v>
      </c>
      <c r="U56" s="26" t="str">
        <f t="shared" si="8"/>
        <v>No</v>
      </c>
      <c r="V56" s="26">
        <f>R56*('Standards &amp; Assumptions'!$C$12)</f>
        <v>4845.3599999999997</v>
      </c>
      <c r="W56" s="26">
        <f t="shared" si="9"/>
        <v>27457.039999999997</v>
      </c>
      <c r="X56" s="26">
        <f t="shared" si="10"/>
        <v>37147.759999999995</v>
      </c>
      <c r="Y56" s="26" t="str">
        <f t="shared" si="11"/>
        <v>No</v>
      </c>
    </row>
    <row r="57" spans="2:25" ht="15" thickBot="1" x14ac:dyDescent="0.35">
      <c r="B57" s="154">
        <f>'1-4. Gather employee data'!B57</f>
        <v>45</v>
      </c>
      <c r="C57" s="50" t="str">
        <f>'1-4. Gather employee data'!C57</f>
        <v>Sales Associate</v>
      </c>
      <c r="D57" s="50" t="str">
        <f>'1-4. Gather employee data'!D57</f>
        <v>Apparel</v>
      </c>
      <c r="E57" s="61">
        <f>'1-4. Gather employee data'!E57</f>
        <v>43983</v>
      </c>
      <c r="F57" s="61">
        <f>'1-4. Gather employee data'!F57</f>
        <v>43647</v>
      </c>
      <c r="G57" s="60">
        <f>'1-4. Gather employee data'!I57</f>
        <v>30988.366200000004</v>
      </c>
      <c r="H57" s="50">
        <f>'1-4. Gather employee data'!J57</f>
        <v>1720.6200000000001</v>
      </c>
      <c r="I57" s="59">
        <f>'1-4. Gather employee data'!K57</f>
        <v>18.010000000000002</v>
      </c>
      <c r="J57" s="50" t="str">
        <f>'1-4. Gather employee data'!L57</f>
        <v>Active</v>
      </c>
      <c r="K57" s="50" t="str">
        <f>'1-4. Gather employee data'!M57</f>
        <v>FT</v>
      </c>
      <c r="L57" s="50" t="str">
        <f>'1-4. Gather employee data'!N57</f>
        <v>N/A</v>
      </c>
      <c r="M57" s="50" t="str">
        <f>'1-4. Gather employee data'!O57</f>
        <v>Nashville</v>
      </c>
      <c r="N57" s="50" t="str">
        <f>'1-4. Gather employee data'!P57</f>
        <v>Davidson</v>
      </c>
      <c r="O57" s="50" t="str">
        <f>'1-4. Gather employee data'!T57</f>
        <v>TN</v>
      </c>
      <c r="P57" s="50" t="str">
        <f>'1-4. Gather employee data'!V57</f>
        <v>Davidson County, TN</v>
      </c>
      <c r="Q57" s="59">
        <f>VLOOKUP(P57,'6. Gather living wage data'!$B$11:$Q$1048576,16,FALSE)</f>
        <v>15.32</v>
      </c>
      <c r="R57" s="60">
        <f>Q57*'Standards &amp; Assumptions'!$C$10*'Standards &amp; Assumptions'!$C$11</f>
        <v>31865.599999999999</v>
      </c>
      <c r="S57" s="28">
        <f t="shared" si="6"/>
        <v>2.6900000000000013</v>
      </c>
      <c r="T57" s="27">
        <f t="shared" si="7"/>
        <v>-877.23379999999452</v>
      </c>
      <c r="U57" s="26" t="str">
        <f t="shared" si="8"/>
        <v>No</v>
      </c>
      <c r="V57" s="26">
        <f>R57*('Standards &amp; Assumptions'!$C$12)</f>
        <v>4779.8399999999992</v>
      </c>
      <c r="W57" s="26">
        <f t="shared" si="9"/>
        <v>27085.759999999998</v>
      </c>
      <c r="X57" s="26">
        <f t="shared" si="10"/>
        <v>36645.439999999995</v>
      </c>
      <c r="Y57" s="26" t="str">
        <f t="shared" si="11"/>
        <v>Yes</v>
      </c>
    </row>
    <row r="58" spans="2:25" ht="15" thickBot="1" x14ac:dyDescent="0.35">
      <c r="B58" s="154">
        <f>'1-4. Gather employee data'!B58</f>
        <v>46</v>
      </c>
      <c r="C58" s="50" t="str">
        <f>'1-4. Gather employee data'!C58</f>
        <v>Sales Associate</v>
      </c>
      <c r="D58" s="50" t="str">
        <f>'1-4. Gather employee data'!D58</f>
        <v>Apparel</v>
      </c>
      <c r="E58" s="61">
        <f>'1-4. Gather employee data'!E58</f>
        <v>43983</v>
      </c>
      <c r="F58" s="61">
        <f>'1-4. Gather employee data'!F58</f>
        <v>43647</v>
      </c>
      <c r="G58" s="60">
        <f>'1-4. Gather employee data'!I58</f>
        <v>24610.080000000002</v>
      </c>
      <c r="H58" s="50">
        <f>'1-4. Gather employee data'!J58</f>
        <v>1668.48</v>
      </c>
      <c r="I58" s="59">
        <f>'1-4. Gather employee data'!K58</f>
        <v>14.75</v>
      </c>
      <c r="J58" s="50" t="str">
        <f>'1-4. Gather employee data'!L58</f>
        <v>Active</v>
      </c>
      <c r="K58" s="50" t="str">
        <f>'1-4. Gather employee data'!M58</f>
        <v>FT</v>
      </c>
      <c r="L58" s="50" t="str">
        <f>'1-4. Gather employee data'!N58</f>
        <v>N/A</v>
      </c>
      <c r="M58" s="50" t="str">
        <f>'1-4. Gather employee data'!O58</f>
        <v>Lawton</v>
      </c>
      <c r="N58" s="50" t="str">
        <f>'1-4. Gather employee data'!P58</f>
        <v>Comanche</v>
      </c>
      <c r="O58" s="50" t="str">
        <f>'1-4. Gather employee data'!T58</f>
        <v>OK</v>
      </c>
      <c r="P58" s="50" t="str">
        <f>'1-4. Gather employee data'!V58</f>
        <v>Comanche County, OK</v>
      </c>
      <c r="Q58" s="59">
        <f>VLOOKUP(P58,'6. Gather living wage data'!$B$11:$Q$1048576,16,FALSE)</f>
        <v>15.53</v>
      </c>
      <c r="R58" s="60">
        <f>Q58*'Standards &amp; Assumptions'!$C$10*'Standards &amp; Assumptions'!$C$11</f>
        <v>32302.399999999998</v>
      </c>
      <c r="S58" s="28">
        <f t="shared" si="6"/>
        <v>-0.77999999999999936</v>
      </c>
      <c r="T58" s="27">
        <f t="shared" si="7"/>
        <v>-7692.3199999999961</v>
      </c>
      <c r="U58" s="26" t="str">
        <f t="shared" si="8"/>
        <v>No</v>
      </c>
      <c r="V58" s="26">
        <f>R58*('Standards &amp; Assumptions'!$C$12)</f>
        <v>4845.3599999999997</v>
      </c>
      <c r="W58" s="26">
        <f t="shared" si="9"/>
        <v>27457.039999999997</v>
      </c>
      <c r="X58" s="26">
        <f t="shared" si="10"/>
        <v>37147.759999999995</v>
      </c>
      <c r="Y58" s="26" t="str">
        <f t="shared" si="11"/>
        <v>No</v>
      </c>
    </row>
    <row r="59" spans="2:25" ht="15" thickBot="1" x14ac:dyDescent="0.35">
      <c r="B59" s="154">
        <f>'1-4. Gather employee data'!B59</f>
        <v>47</v>
      </c>
      <c r="C59" s="50" t="str">
        <f>'1-4. Gather employee data'!C59</f>
        <v>Sales Associate</v>
      </c>
      <c r="D59" s="50" t="str">
        <f>'1-4. Gather employee data'!D59</f>
        <v>Apparel</v>
      </c>
      <c r="E59" s="61">
        <f>'1-4. Gather employee data'!E59</f>
        <v>43983</v>
      </c>
      <c r="F59" s="61">
        <f>'1-4. Gather employee data'!F59</f>
        <v>43647</v>
      </c>
      <c r="G59" s="60">
        <f>'1-4. Gather employee data'!I59</f>
        <v>23436.93</v>
      </c>
      <c r="H59" s="50">
        <f>'1-4. Gather employee data'!J59</f>
        <v>1616.34</v>
      </c>
      <c r="I59" s="59">
        <f>'1-4. Gather employee data'!K59</f>
        <v>14.5</v>
      </c>
      <c r="J59" s="50" t="str">
        <f>'1-4. Gather employee data'!L59</f>
        <v>Active</v>
      </c>
      <c r="K59" s="50" t="str">
        <f>'1-4. Gather employee data'!M59</f>
        <v>FT</v>
      </c>
      <c r="L59" s="50" t="str">
        <f>'1-4. Gather employee data'!N59</f>
        <v>N/A</v>
      </c>
      <c r="M59" s="50" t="str">
        <f>'1-4. Gather employee data'!O59</f>
        <v>Lawton</v>
      </c>
      <c r="N59" s="50" t="str">
        <f>'1-4. Gather employee data'!P59</f>
        <v>Comanche</v>
      </c>
      <c r="O59" s="50" t="str">
        <f>'1-4. Gather employee data'!T59</f>
        <v>OK</v>
      </c>
      <c r="P59" s="50" t="str">
        <f>'1-4. Gather employee data'!V59</f>
        <v>Comanche County, OK</v>
      </c>
      <c r="Q59" s="59">
        <f>VLOOKUP(P59,'6. Gather living wage data'!$B$11:$Q$1048576,16,FALSE)</f>
        <v>15.53</v>
      </c>
      <c r="R59" s="60">
        <f>Q59*'Standards &amp; Assumptions'!$C$10*'Standards &amp; Assumptions'!$C$11</f>
        <v>32302.399999999998</v>
      </c>
      <c r="S59" s="28">
        <f t="shared" si="6"/>
        <v>-1.0299999999999994</v>
      </c>
      <c r="T59" s="27">
        <f t="shared" si="7"/>
        <v>-8865.4699999999975</v>
      </c>
      <c r="U59" s="26" t="str">
        <f t="shared" si="8"/>
        <v>No</v>
      </c>
      <c r="V59" s="26">
        <f>R59*('Standards &amp; Assumptions'!$C$12)</f>
        <v>4845.3599999999997</v>
      </c>
      <c r="W59" s="26">
        <f t="shared" si="9"/>
        <v>27457.039999999997</v>
      </c>
      <c r="X59" s="26">
        <f t="shared" si="10"/>
        <v>37147.759999999995</v>
      </c>
      <c r="Y59" s="26" t="str">
        <f t="shared" si="11"/>
        <v>No</v>
      </c>
    </row>
    <row r="60" spans="2:25" ht="15" thickBot="1" x14ac:dyDescent="0.35">
      <c r="B60" s="154">
        <f>'1-4. Gather employee data'!B60</f>
        <v>48</v>
      </c>
      <c r="C60" s="50" t="str">
        <f>'1-4. Gather employee data'!C60</f>
        <v>Sales Associate</v>
      </c>
      <c r="D60" s="50" t="str">
        <f>'1-4. Gather employee data'!D60</f>
        <v>Apparel</v>
      </c>
      <c r="E60" s="61">
        <f>'1-4. Gather employee data'!E60</f>
        <v>44029</v>
      </c>
      <c r="F60" s="61">
        <f>'1-4. Gather employee data'!F60</f>
        <v>43647</v>
      </c>
      <c r="G60" s="60">
        <f>'1-4. Gather employee data'!I60</f>
        <v>27022.732053853699</v>
      </c>
      <c r="H60" s="50">
        <f>'1-4. Gather employee data'!J60</f>
        <v>2085.6</v>
      </c>
      <c r="I60" s="59">
        <f>'1-4. Gather employee data'!K60</f>
        <v>12.956814371813243</v>
      </c>
      <c r="J60" s="50" t="str">
        <f>'1-4. Gather employee data'!L60</f>
        <v>Active</v>
      </c>
      <c r="K60" s="50" t="str">
        <f>'1-4. Gather employee data'!M60</f>
        <v>FT</v>
      </c>
      <c r="L60" s="50" t="str">
        <f>'1-4. Gather employee data'!N60</f>
        <v>N/A</v>
      </c>
      <c r="M60" s="50" t="str">
        <f>'1-4. Gather employee data'!O60</f>
        <v>Dallas</v>
      </c>
      <c r="N60" s="50" t="str">
        <f>'1-4. Gather employee data'!P60</f>
        <v>Dallas</v>
      </c>
      <c r="O60" s="50" t="str">
        <f>'1-4. Gather employee data'!T60</f>
        <v>TX</v>
      </c>
      <c r="P60" s="50" t="str">
        <f>'1-4. Gather employee data'!V60</f>
        <v>Dallas County, TX</v>
      </c>
      <c r="Q60" s="59">
        <f>VLOOKUP(P60,'6. Gather living wage data'!$B$11:$Q$1048576,16,FALSE)</f>
        <v>15.7</v>
      </c>
      <c r="R60" s="60">
        <f>Q60*'Standards &amp; Assumptions'!$C$10*'Standards &amp; Assumptions'!$C$11</f>
        <v>32656</v>
      </c>
      <c r="S60" s="28">
        <f t="shared" ref="S60:S123" si="12">I60-Q60</f>
        <v>-2.7431856281867564</v>
      </c>
      <c r="T60" s="27">
        <f t="shared" ref="T60:T123" si="13">G60-R60</f>
        <v>-5633.2679461463013</v>
      </c>
      <c r="U60" s="26" t="str">
        <f t="shared" ref="U60:U123" si="14">IF(T60&gt;0,"Yes","No")</f>
        <v>No</v>
      </c>
      <c r="V60" s="26">
        <f>R60*('Standards &amp; Assumptions'!$C$12)</f>
        <v>4898.3999999999996</v>
      </c>
      <c r="W60" s="26">
        <f t="shared" ref="W60:W123" si="15">R60-V60</f>
        <v>27757.599999999999</v>
      </c>
      <c r="X60" s="26">
        <f t="shared" ref="X60:X123" si="16">R60+V60</f>
        <v>37554.400000000001</v>
      </c>
      <c r="Y60" s="26" t="str">
        <f t="shared" ref="Y60:Y123" si="17">IF(OR(G60&gt;X60,G60&lt;W60), "No","Yes")</f>
        <v>No</v>
      </c>
    </row>
    <row r="61" spans="2:25" ht="15" thickBot="1" x14ac:dyDescent="0.35">
      <c r="B61" s="154">
        <f>'1-4. Gather employee data'!B61</f>
        <v>49</v>
      </c>
      <c r="C61" s="50" t="str">
        <f>'1-4. Gather employee data'!C61</f>
        <v>Sales Associate</v>
      </c>
      <c r="D61" s="50" t="str">
        <f>'1-4. Gather employee data'!D61</f>
        <v>Apparel</v>
      </c>
      <c r="E61" s="61">
        <f>'1-4. Gather employee data'!E61</f>
        <v>44031</v>
      </c>
      <c r="F61" s="61">
        <f>'1-4. Gather employee data'!F61</f>
        <v>43647</v>
      </c>
      <c r="G61" s="60">
        <f>'1-4. Gather employee data'!I61</f>
        <v>27873.801982217756</v>
      </c>
      <c r="H61" s="50">
        <f>'1-4. Gather employee data'!J61</f>
        <v>2085.6</v>
      </c>
      <c r="I61" s="59">
        <f>'1-4. Gather employee data'!K61</f>
        <v>13.364883957718526</v>
      </c>
      <c r="J61" s="50" t="str">
        <f>'1-4. Gather employee data'!L61</f>
        <v>Active</v>
      </c>
      <c r="K61" s="50" t="str">
        <f>'1-4. Gather employee data'!M61</f>
        <v>FT</v>
      </c>
      <c r="L61" s="50" t="str">
        <f>'1-4. Gather employee data'!N61</f>
        <v>N/A</v>
      </c>
      <c r="M61" s="50" t="str">
        <f>'1-4. Gather employee data'!O61</f>
        <v>Dallas</v>
      </c>
      <c r="N61" s="50" t="str">
        <f>'1-4. Gather employee data'!P61</f>
        <v>Dallas</v>
      </c>
      <c r="O61" s="50" t="str">
        <f>'1-4. Gather employee data'!T61</f>
        <v>TX</v>
      </c>
      <c r="P61" s="50" t="str">
        <f>'1-4. Gather employee data'!V61</f>
        <v>Dallas County, TX</v>
      </c>
      <c r="Q61" s="59">
        <f>VLOOKUP(P61,'6. Gather living wage data'!$B$11:$Q$1048576,16,FALSE)</f>
        <v>15.7</v>
      </c>
      <c r="R61" s="60">
        <f>Q61*'Standards &amp; Assumptions'!$C$10*'Standards &amp; Assumptions'!$C$11</f>
        <v>32656</v>
      </c>
      <c r="S61" s="28">
        <f t="shared" si="12"/>
        <v>-2.3351160422814736</v>
      </c>
      <c r="T61" s="27">
        <f t="shared" si="13"/>
        <v>-4782.1980177822443</v>
      </c>
      <c r="U61" s="26" t="str">
        <f t="shared" si="14"/>
        <v>No</v>
      </c>
      <c r="V61" s="26">
        <f>R61*('Standards &amp; Assumptions'!$C$12)</f>
        <v>4898.3999999999996</v>
      </c>
      <c r="W61" s="26">
        <f t="shared" si="15"/>
        <v>27757.599999999999</v>
      </c>
      <c r="X61" s="26">
        <f t="shared" si="16"/>
        <v>37554.400000000001</v>
      </c>
      <c r="Y61" s="26" t="str">
        <f t="shared" si="17"/>
        <v>Yes</v>
      </c>
    </row>
    <row r="62" spans="2:25" ht="15" thickBot="1" x14ac:dyDescent="0.35">
      <c r="B62" s="154">
        <f>'1-4. Gather employee data'!B62</f>
        <v>50</v>
      </c>
      <c r="C62" s="50" t="str">
        <f>'1-4. Gather employee data'!C62</f>
        <v>Sales Associate</v>
      </c>
      <c r="D62" s="50" t="str">
        <f>'1-4. Gather employee data'!D62</f>
        <v>Apparel</v>
      </c>
      <c r="E62" s="61">
        <f>'1-4. Gather employee data'!E62</f>
        <v>44032</v>
      </c>
      <c r="F62" s="61">
        <f>'1-4. Gather employee data'!F62</f>
        <v>43647</v>
      </c>
      <c r="G62" s="60">
        <f>'1-4. Gather employee data'!I62</f>
        <v>27874.431516312376</v>
      </c>
      <c r="H62" s="50">
        <f>'1-4. Gather employee data'!J62</f>
        <v>2085.6</v>
      </c>
      <c r="I62" s="59">
        <f>'1-4. Gather employee data'!K62</f>
        <v>13.365185805673368</v>
      </c>
      <c r="J62" s="50" t="str">
        <f>'1-4. Gather employee data'!L62</f>
        <v>Active</v>
      </c>
      <c r="K62" s="50" t="str">
        <f>'1-4. Gather employee data'!M62</f>
        <v>FT</v>
      </c>
      <c r="L62" s="50" t="str">
        <f>'1-4. Gather employee data'!N62</f>
        <v>N/A</v>
      </c>
      <c r="M62" s="50" t="str">
        <f>'1-4. Gather employee data'!O62</f>
        <v>Dallas</v>
      </c>
      <c r="N62" s="50" t="str">
        <f>'1-4. Gather employee data'!P62</f>
        <v>Dallas</v>
      </c>
      <c r="O62" s="50" t="str">
        <f>'1-4. Gather employee data'!T62</f>
        <v>TX</v>
      </c>
      <c r="P62" s="50" t="str">
        <f>'1-4. Gather employee data'!V62</f>
        <v>Dallas County, TX</v>
      </c>
      <c r="Q62" s="59">
        <f>VLOOKUP(P62,'6. Gather living wage data'!$B$11:$Q$1048576,16,FALSE)</f>
        <v>15.7</v>
      </c>
      <c r="R62" s="60">
        <f>Q62*'Standards &amp; Assumptions'!$C$10*'Standards &amp; Assumptions'!$C$11</f>
        <v>32656</v>
      </c>
      <c r="S62" s="28">
        <f t="shared" si="12"/>
        <v>-2.334814194326631</v>
      </c>
      <c r="T62" s="27">
        <f t="shared" si="13"/>
        <v>-4781.5684836876244</v>
      </c>
      <c r="U62" s="26" t="str">
        <f t="shared" si="14"/>
        <v>No</v>
      </c>
      <c r="V62" s="26">
        <f>R62*('Standards &amp; Assumptions'!$C$12)</f>
        <v>4898.3999999999996</v>
      </c>
      <c r="W62" s="26">
        <f t="shared" si="15"/>
        <v>27757.599999999999</v>
      </c>
      <c r="X62" s="26">
        <f t="shared" si="16"/>
        <v>37554.400000000001</v>
      </c>
      <c r="Y62" s="26" t="str">
        <f t="shared" si="17"/>
        <v>Yes</v>
      </c>
    </row>
    <row r="63" spans="2:25" ht="15" thickBot="1" x14ac:dyDescent="0.35">
      <c r="B63" s="154">
        <f>'1-4. Gather employee data'!B63</f>
        <v>51</v>
      </c>
      <c r="C63" s="50" t="str">
        <f>'1-4. Gather employee data'!C63</f>
        <v>Sales Associate</v>
      </c>
      <c r="D63" s="50" t="str">
        <f>'1-4. Gather employee data'!D63</f>
        <v>Apparel</v>
      </c>
      <c r="E63" s="61">
        <f>'1-4. Gather employee data'!E63</f>
        <v>44023</v>
      </c>
      <c r="F63" s="61">
        <f>'1-4. Gather employee data'!F63</f>
        <v>43647</v>
      </c>
      <c r="G63" s="60">
        <f>'1-4. Gather employee data'!I63</f>
        <v>26597.076251251445</v>
      </c>
      <c r="H63" s="50">
        <f>'1-4. Gather employee data'!J63</f>
        <v>1981.32</v>
      </c>
      <c r="I63" s="59">
        <f>'1-4. Gather employee data'!K63</f>
        <v>13.423917515217857</v>
      </c>
      <c r="J63" s="50" t="str">
        <f>'1-4. Gather employee data'!L63</f>
        <v>Active</v>
      </c>
      <c r="K63" s="50" t="str">
        <f>'1-4. Gather employee data'!M63</f>
        <v>FT</v>
      </c>
      <c r="L63" s="50" t="str">
        <f>'1-4. Gather employee data'!N63</f>
        <v>N/A</v>
      </c>
      <c r="M63" s="50" t="str">
        <f>'1-4. Gather employee data'!O63</f>
        <v>Dallas</v>
      </c>
      <c r="N63" s="50" t="str">
        <f>'1-4. Gather employee data'!P63</f>
        <v>Dallas</v>
      </c>
      <c r="O63" s="50" t="str">
        <f>'1-4. Gather employee data'!T63</f>
        <v>TX</v>
      </c>
      <c r="P63" s="50" t="str">
        <f>'1-4. Gather employee data'!V63</f>
        <v>Dallas County, TX</v>
      </c>
      <c r="Q63" s="59">
        <f>VLOOKUP(P63,'6. Gather living wage data'!$B$11:$Q$1048576,16,FALSE)</f>
        <v>15.7</v>
      </c>
      <c r="R63" s="60">
        <f>Q63*'Standards &amp; Assumptions'!$C$10*'Standards &amp; Assumptions'!$C$11</f>
        <v>32656</v>
      </c>
      <c r="S63" s="28">
        <f t="shared" si="12"/>
        <v>-2.2760824847821421</v>
      </c>
      <c r="T63" s="27">
        <f t="shared" si="13"/>
        <v>-6058.9237487485552</v>
      </c>
      <c r="U63" s="26" t="str">
        <f t="shared" si="14"/>
        <v>No</v>
      </c>
      <c r="V63" s="26">
        <f>R63*('Standards &amp; Assumptions'!$C$12)</f>
        <v>4898.3999999999996</v>
      </c>
      <c r="W63" s="26">
        <f t="shared" si="15"/>
        <v>27757.599999999999</v>
      </c>
      <c r="X63" s="26">
        <f t="shared" si="16"/>
        <v>37554.400000000001</v>
      </c>
      <c r="Y63" s="26" t="str">
        <f t="shared" si="17"/>
        <v>No</v>
      </c>
    </row>
    <row r="64" spans="2:25" ht="15" thickBot="1" x14ac:dyDescent="0.35">
      <c r="B64" s="154">
        <f>'1-4. Gather employee data'!B64</f>
        <v>52</v>
      </c>
      <c r="C64" s="50" t="str">
        <f>'1-4. Gather employee data'!C64</f>
        <v>Sales Associate</v>
      </c>
      <c r="D64" s="50" t="str">
        <f>'1-4. Gather employee data'!D64</f>
        <v>Apparel</v>
      </c>
      <c r="E64" s="61">
        <f>'1-4. Gather employee data'!E64</f>
        <v>44014</v>
      </c>
      <c r="F64" s="61">
        <f>'1-4. Gather employee data'!F64</f>
        <v>43647</v>
      </c>
      <c r="G64" s="60">
        <f>'1-4. Gather employee data'!I64</f>
        <v>25403.648555135056</v>
      </c>
      <c r="H64" s="50">
        <f>'1-4. Gather employee data'!J64</f>
        <v>1877.04</v>
      </c>
      <c r="I64" s="59">
        <f>'1-4. Gather employee data'!K64</f>
        <v>13.53388769292879</v>
      </c>
      <c r="J64" s="50" t="str">
        <f>'1-4. Gather employee data'!L64</f>
        <v>Active</v>
      </c>
      <c r="K64" s="50" t="str">
        <f>'1-4. Gather employee data'!M64</f>
        <v>FT</v>
      </c>
      <c r="L64" s="50" t="str">
        <f>'1-4. Gather employee data'!N64</f>
        <v>N/A</v>
      </c>
      <c r="M64" s="50" t="str">
        <f>'1-4. Gather employee data'!O64</f>
        <v>Dallas</v>
      </c>
      <c r="N64" s="50" t="str">
        <f>'1-4. Gather employee data'!P64</f>
        <v>Dallas</v>
      </c>
      <c r="O64" s="50" t="str">
        <f>'1-4. Gather employee data'!T64</f>
        <v>TX</v>
      </c>
      <c r="P64" s="50" t="str">
        <f>'1-4. Gather employee data'!V64</f>
        <v>Dallas County, TX</v>
      </c>
      <c r="Q64" s="59">
        <f>VLOOKUP(P64,'6. Gather living wage data'!$B$11:$Q$1048576,16,FALSE)</f>
        <v>15.7</v>
      </c>
      <c r="R64" s="60">
        <f>Q64*'Standards &amp; Assumptions'!$C$10*'Standards &amp; Assumptions'!$C$11</f>
        <v>32656</v>
      </c>
      <c r="S64" s="28">
        <f t="shared" si="12"/>
        <v>-2.1661123070712094</v>
      </c>
      <c r="T64" s="27">
        <f t="shared" si="13"/>
        <v>-7252.3514448649439</v>
      </c>
      <c r="U64" s="26" t="str">
        <f t="shared" si="14"/>
        <v>No</v>
      </c>
      <c r="V64" s="26">
        <f>R64*('Standards &amp; Assumptions'!$C$12)</f>
        <v>4898.3999999999996</v>
      </c>
      <c r="W64" s="26">
        <f t="shared" si="15"/>
        <v>27757.599999999999</v>
      </c>
      <c r="X64" s="26">
        <f t="shared" si="16"/>
        <v>37554.400000000001</v>
      </c>
      <c r="Y64" s="26" t="str">
        <f t="shared" si="17"/>
        <v>No</v>
      </c>
    </row>
    <row r="65" spans="2:25" ht="15" thickBot="1" x14ac:dyDescent="0.35">
      <c r="B65" s="154">
        <f>'1-4. Gather employee data'!B65</f>
        <v>53</v>
      </c>
      <c r="C65" s="50" t="str">
        <f>'1-4. Gather employee data'!C65</f>
        <v>Sales Associate</v>
      </c>
      <c r="D65" s="50" t="str">
        <f>'1-4. Gather employee data'!D65</f>
        <v>Apparel</v>
      </c>
      <c r="E65" s="61">
        <f>'1-4. Gather employee data'!E65</f>
        <v>44019</v>
      </c>
      <c r="F65" s="61">
        <f>'1-4. Gather employee data'!F65</f>
        <v>43647</v>
      </c>
      <c r="G65" s="60">
        <f>'1-4. Gather employee data'!I65</f>
        <v>25496.753837421897</v>
      </c>
      <c r="H65" s="50">
        <f>'1-4. Gather employee data'!J65</f>
        <v>1877.04</v>
      </c>
      <c r="I65" s="59">
        <f>'1-4. Gather employee data'!K65</f>
        <v>13.583489876306258</v>
      </c>
      <c r="J65" s="50" t="str">
        <f>'1-4. Gather employee data'!L65</f>
        <v>Active</v>
      </c>
      <c r="K65" s="50" t="str">
        <f>'1-4. Gather employee data'!M65</f>
        <v>FT</v>
      </c>
      <c r="L65" s="50" t="str">
        <f>'1-4. Gather employee data'!N65</f>
        <v>N/A</v>
      </c>
      <c r="M65" s="50" t="str">
        <f>'1-4. Gather employee data'!O65</f>
        <v>Dallas</v>
      </c>
      <c r="N65" s="50" t="str">
        <f>'1-4. Gather employee data'!P65</f>
        <v>Dallas</v>
      </c>
      <c r="O65" s="50" t="str">
        <f>'1-4. Gather employee data'!T65</f>
        <v>TX</v>
      </c>
      <c r="P65" s="50" t="str">
        <f>'1-4. Gather employee data'!V65</f>
        <v>Dallas County, TX</v>
      </c>
      <c r="Q65" s="59">
        <f>VLOOKUP(P65,'6. Gather living wage data'!$B$11:$Q$1048576,16,FALSE)</f>
        <v>15.7</v>
      </c>
      <c r="R65" s="60">
        <f>Q65*'Standards &amp; Assumptions'!$C$10*'Standards &amp; Assumptions'!$C$11</f>
        <v>32656</v>
      </c>
      <c r="S65" s="28">
        <f t="shared" si="12"/>
        <v>-2.1165101236937414</v>
      </c>
      <c r="T65" s="27">
        <f t="shared" si="13"/>
        <v>-7159.2461625781034</v>
      </c>
      <c r="U65" s="26" t="str">
        <f t="shared" si="14"/>
        <v>No</v>
      </c>
      <c r="V65" s="26">
        <f>R65*('Standards &amp; Assumptions'!$C$12)</f>
        <v>4898.3999999999996</v>
      </c>
      <c r="W65" s="26">
        <f t="shared" si="15"/>
        <v>27757.599999999999</v>
      </c>
      <c r="X65" s="26">
        <f t="shared" si="16"/>
        <v>37554.400000000001</v>
      </c>
      <c r="Y65" s="26" t="str">
        <f t="shared" si="17"/>
        <v>No</v>
      </c>
    </row>
    <row r="66" spans="2:25" ht="15" thickBot="1" x14ac:dyDescent="0.35">
      <c r="B66" s="154">
        <f>'1-4. Gather employee data'!B66</f>
        <v>54</v>
      </c>
      <c r="C66" s="50" t="str">
        <f>'1-4. Gather employee data'!C66</f>
        <v>Sales Associate</v>
      </c>
      <c r="D66" s="50" t="str">
        <f>'1-4. Gather employee data'!D66</f>
        <v>Apparel</v>
      </c>
      <c r="E66" s="61">
        <f>'1-4. Gather employee data'!E66</f>
        <v>44017</v>
      </c>
      <c r="F66" s="61">
        <f>'1-4. Gather employee data'!F66</f>
        <v>43647</v>
      </c>
      <c r="G66" s="60">
        <f>'1-4. Gather employee data'!I66</f>
        <v>24912.107684218539</v>
      </c>
      <c r="H66" s="50">
        <f>'1-4. Gather employee data'!J66</f>
        <v>1824.9</v>
      </c>
      <c r="I66" s="59">
        <f>'1-4. Gather employee data'!K66</f>
        <v>13.651217975899248</v>
      </c>
      <c r="J66" s="50" t="str">
        <f>'1-4. Gather employee data'!L66</f>
        <v>Active</v>
      </c>
      <c r="K66" s="50" t="str">
        <f>'1-4. Gather employee data'!M66</f>
        <v>FT</v>
      </c>
      <c r="L66" s="50" t="str">
        <f>'1-4. Gather employee data'!N66</f>
        <v>N/A</v>
      </c>
      <c r="M66" s="50" t="str">
        <f>'1-4. Gather employee data'!O66</f>
        <v>Dallas</v>
      </c>
      <c r="N66" s="50" t="str">
        <f>'1-4. Gather employee data'!P66</f>
        <v>Dallas</v>
      </c>
      <c r="O66" s="50" t="str">
        <f>'1-4. Gather employee data'!T66</f>
        <v>TX</v>
      </c>
      <c r="P66" s="50" t="str">
        <f>'1-4. Gather employee data'!V66</f>
        <v>Dallas County, TX</v>
      </c>
      <c r="Q66" s="59">
        <f>VLOOKUP(P66,'6. Gather living wage data'!$B$11:$Q$1048576,16,FALSE)</f>
        <v>15.7</v>
      </c>
      <c r="R66" s="60">
        <f>Q66*'Standards &amp; Assumptions'!$C$10*'Standards &amp; Assumptions'!$C$11</f>
        <v>32656</v>
      </c>
      <c r="S66" s="28">
        <f t="shared" si="12"/>
        <v>-2.0487820241007508</v>
      </c>
      <c r="T66" s="27">
        <f t="shared" si="13"/>
        <v>-7743.8923157814606</v>
      </c>
      <c r="U66" s="26" t="str">
        <f t="shared" si="14"/>
        <v>No</v>
      </c>
      <c r="V66" s="26">
        <f>R66*('Standards &amp; Assumptions'!$C$12)</f>
        <v>4898.3999999999996</v>
      </c>
      <c r="W66" s="26">
        <f t="shared" si="15"/>
        <v>27757.599999999999</v>
      </c>
      <c r="X66" s="26">
        <f t="shared" si="16"/>
        <v>37554.400000000001</v>
      </c>
      <c r="Y66" s="26" t="str">
        <f t="shared" si="17"/>
        <v>No</v>
      </c>
    </row>
    <row r="67" spans="2:25" ht="15" thickBot="1" x14ac:dyDescent="0.35">
      <c r="B67" s="154">
        <f>'1-4. Gather employee data'!B67</f>
        <v>55</v>
      </c>
      <c r="C67" s="50" t="str">
        <f>'1-4. Gather employee data'!C67</f>
        <v>Sales Associate</v>
      </c>
      <c r="D67" s="50" t="str">
        <f>'1-4. Gather employee data'!D67</f>
        <v>Apparel</v>
      </c>
      <c r="E67" s="61">
        <f>'1-4. Gather employee data'!E67</f>
        <v>44019</v>
      </c>
      <c r="F67" s="61">
        <f>'1-4. Gather employee data'!F67</f>
        <v>43647</v>
      </c>
      <c r="G67" s="60">
        <f>'1-4. Gather employee data'!I67</f>
        <v>25019.540597961899</v>
      </c>
      <c r="H67" s="50">
        <f>'1-4. Gather employee data'!J67</f>
        <v>1824.9</v>
      </c>
      <c r="I67" s="59">
        <f>'1-4. Gather employee data'!K67</f>
        <v>13.710088551680585</v>
      </c>
      <c r="J67" s="50" t="str">
        <f>'1-4. Gather employee data'!L67</f>
        <v>Active</v>
      </c>
      <c r="K67" s="50" t="str">
        <f>'1-4. Gather employee data'!M67</f>
        <v>FT</v>
      </c>
      <c r="L67" s="50" t="str">
        <f>'1-4. Gather employee data'!N67</f>
        <v>N/A</v>
      </c>
      <c r="M67" s="50" t="str">
        <f>'1-4. Gather employee data'!O67</f>
        <v>Dallas</v>
      </c>
      <c r="N67" s="50" t="str">
        <f>'1-4. Gather employee data'!P67</f>
        <v>Dallas</v>
      </c>
      <c r="O67" s="50" t="str">
        <f>'1-4. Gather employee data'!T67</f>
        <v>TX</v>
      </c>
      <c r="P67" s="50" t="str">
        <f>'1-4. Gather employee data'!V67</f>
        <v>Dallas County, TX</v>
      </c>
      <c r="Q67" s="59">
        <f>VLOOKUP(P67,'6. Gather living wage data'!$B$11:$Q$1048576,16,FALSE)</f>
        <v>15.7</v>
      </c>
      <c r="R67" s="60">
        <f>Q67*'Standards &amp; Assumptions'!$C$10*'Standards &amp; Assumptions'!$C$11</f>
        <v>32656</v>
      </c>
      <c r="S67" s="28">
        <f t="shared" si="12"/>
        <v>-1.9899114483194147</v>
      </c>
      <c r="T67" s="27">
        <f t="shared" si="13"/>
        <v>-7636.459402038101</v>
      </c>
      <c r="U67" s="26" t="str">
        <f t="shared" si="14"/>
        <v>No</v>
      </c>
      <c r="V67" s="26">
        <f>R67*('Standards &amp; Assumptions'!$C$12)</f>
        <v>4898.3999999999996</v>
      </c>
      <c r="W67" s="26">
        <f t="shared" si="15"/>
        <v>27757.599999999999</v>
      </c>
      <c r="X67" s="26">
        <f t="shared" si="16"/>
        <v>37554.400000000001</v>
      </c>
      <c r="Y67" s="26" t="str">
        <f t="shared" si="17"/>
        <v>No</v>
      </c>
    </row>
    <row r="68" spans="2:25" ht="15" thickBot="1" x14ac:dyDescent="0.35">
      <c r="B68" s="154">
        <f>'1-4. Gather employee data'!B68</f>
        <v>56</v>
      </c>
      <c r="C68" s="50" t="str">
        <f>'1-4. Gather employee data'!C68</f>
        <v>Sales Associate</v>
      </c>
      <c r="D68" s="50" t="str">
        <f>'1-4. Gather employee data'!D68</f>
        <v>Apparel</v>
      </c>
      <c r="E68" s="61">
        <f>'1-4. Gather employee data'!E68</f>
        <v>44022</v>
      </c>
      <c r="F68" s="61">
        <f>'1-4. Gather employee data'!F68</f>
        <v>43647</v>
      </c>
      <c r="G68" s="60">
        <f>'1-4. Gather employee data'!I68</f>
        <v>25094.203312053076</v>
      </c>
      <c r="H68" s="50">
        <f>'1-4. Gather employee data'!J68</f>
        <v>1824.9</v>
      </c>
      <c r="I68" s="59">
        <f>'1-4. Gather employee data'!K68</f>
        <v>13.751001869720573</v>
      </c>
      <c r="J68" s="50" t="str">
        <f>'1-4. Gather employee data'!L68</f>
        <v>Active</v>
      </c>
      <c r="K68" s="50" t="str">
        <f>'1-4. Gather employee data'!M68</f>
        <v>FT</v>
      </c>
      <c r="L68" s="50" t="str">
        <f>'1-4. Gather employee data'!N68</f>
        <v>N/A</v>
      </c>
      <c r="M68" s="50" t="str">
        <f>'1-4. Gather employee data'!O68</f>
        <v>Dallas</v>
      </c>
      <c r="N68" s="50" t="str">
        <f>'1-4. Gather employee data'!P68</f>
        <v>Dallas</v>
      </c>
      <c r="O68" s="50" t="str">
        <f>'1-4. Gather employee data'!T68</f>
        <v>TX</v>
      </c>
      <c r="P68" s="50" t="str">
        <f>'1-4. Gather employee data'!V68</f>
        <v>Dallas County, TX</v>
      </c>
      <c r="Q68" s="59">
        <f>VLOOKUP(P68,'6. Gather living wage data'!$B$11:$Q$1048576,16,FALSE)</f>
        <v>15.7</v>
      </c>
      <c r="R68" s="60">
        <f>Q68*'Standards &amp; Assumptions'!$C$10*'Standards &amp; Assumptions'!$C$11</f>
        <v>32656</v>
      </c>
      <c r="S68" s="28">
        <f t="shared" si="12"/>
        <v>-1.9489981302794259</v>
      </c>
      <c r="T68" s="27">
        <f t="shared" si="13"/>
        <v>-7561.7966879469241</v>
      </c>
      <c r="U68" s="26" t="str">
        <f t="shared" si="14"/>
        <v>No</v>
      </c>
      <c r="V68" s="26">
        <f>R68*('Standards &amp; Assumptions'!$C$12)</f>
        <v>4898.3999999999996</v>
      </c>
      <c r="W68" s="26">
        <f t="shared" si="15"/>
        <v>27757.599999999999</v>
      </c>
      <c r="X68" s="26">
        <f t="shared" si="16"/>
        <v>37554.400000000001</v>
      </c>
      <c r="Y68" s="26" t="str">
        <f t="shared" si="17"/>
        <v>No</v>
      </c>
    </row>
    <row r="69" spans="2:25" ht="15" thickBot="1" x14ac:dyDescent="0.35">
      <c r="B69" s="154">
        <f>'1-4. Gather employee data'!B69</f>
        <v>57</v>
      </c>
      <c r="C69" s="50" t="str">
        <f>'1-4. Gather employee data'!C69</f>
        <v>Sales Associate</v>
      </c>
      <c r="D69" s="50" t="str">
        <f>'1-4. Gather employee data'!D69</f>
        <v>Apparel</v>
      </c>
      <c r="E69" s="61">
        <f>'1-4. Gather employee data'!E69</f>
        <v>44016</v>
      </c>
      <c r="F69" s="61">
        <f>'1-4. Gather employee data'!F69</f>
        <v>43647</v>
      </c>
      <c r="G69" s="60">
        <f>'1-4. Gather employee data'!I69</f>
        <v>24460.043511368607</v>
      </c>
      <c r="H69" s="50">
        <f>'1-4. Gather employee data'!J69</f>
        <v>1772.76</v>
      </c>
      <c r="I69" s="59">
        <f>'1-4. Gather employee data'!K69</f>
        <v>13.797718535711889</v>
      </c>
      <c r="J69" s="50" t="str">
        <f>'1-4. Gather employee data'!L69</f>
        <v>Active</v>
      </c>
      <c r="K69" s="50" t="str">
        <f>'1-4. Gather employee data'!M69</f>
        <v>FT</v>
      </c>
      <c r="L69" s="50" t="str">
        <f>'1-4. Gather employee data'!N69</f>
        <v>N/A</v>
      </c>
      <c r="M69" s="50" t="str">
        <f>'1-4. Gather employee data'!O69</f>
        <v>Dallas</v>
      </c>
      <c r="N69" s="50" t="str">
        <f>'1-4. Gather employee data'!P69</f>
        <v>Dallas</v>
      </c>
      <c r="O69" s="50" t="str">
        <f>'1-4. Gather employee data'!T69</f>
        <v>TX</v>
      </c>
      <c r="P69" s="50" t="str">
        <f>'1-4. Gather employee data'!V69</f>
        <v>Dallas County, TX</v>
      </c>
      <c r="Q69" s="59">
        <f>VLOOKUP(P69,'6. Gather living wage data'!$B$11:$Q$1048576,16,FALSE)</f>
        <v>15.7</v>
      </c>
      <c r="R69" s="60">
        <f>Q69*'Standards &amp; Assumptions'!$C$10*'Standards &amp; Assumptions'!$C$11</f>
        <v>32656</v>
      </c>
      <c r="S69" s="28">
        <f t="shared" si="12"/>
        <v>-1.9022814642881105</v>
      </c>
      <c r="T69" s="27">
        <f t="shared" si="13"/>
        <v>-8195.9564886313929</v>
      </c>
      <c r="U69" s="26" t="str">
        <f t="shared" si="14"/>
        <v>No</v>
      </c>
      <c r="V69" s="26">
        <f>R69*('Standards &amp; Assumptions'!$C$12)</f>
        <v>4898.3999999999996</v>
      </c>
      <c r="W69" s="26">
        <f t="shared" si="15"/>
        <v>27757.599999999999</v>
      </c>
      <c r="X69" s="26">
        <f t="shared" si="16"/>
        <v>37554.400000000001</v>
      </c>
      <c r="Y69" s="26" t="str">
        <f t="shared" si="17"/>
        <v>No</v>
      </c>
    </row>
    <row r="70" spans="2:25" ht="15" thickBot="1" x14ac:dyDescent="0.35">
      <c r="B70" s="154">
        <f>'1-4. Gather employee data'!B70</f>
        <v>58</v>
      </c>
      <c r="C70" s="50" t="str">
        <f>'1-4. Gather employee data'!C70</f>
        <v>Sales Associate</v>
      </c>
      <c r="D70" s="50" t="str">
        <f>'1-4. Gather employee data'!D70</f>
        <v>Apparel</v>
      </c>
      <c r="E70" s="61">
        <f>'1-4. Gather employee data'!E70</f>
        <v>44021</v>
      </c>
      <c r="F70" s="61">
        <f>'1-4. Gather employee data'!F70</f>
        <v>43647</v>
      </c>
      <c r="G70" s="60">
        <f>'1-4. Gather employee data'!I70</f>
        <v>24870.084796869432</v>
      </c>
      <c r="H70" s="50">
        <f>'1-4. Gather employee data'!J70</f>
        <v>1772.76</v>
      </c>
      <c r="I70" s="59">
        <f>'1-4. Gather employee data'!K70</f>
        <v>14.02901960607721</v>
      </c>
      <c r="J70" s="50" t="str">
        <f>'1-4. Gather employee data'!L70</f>
        <v>Active</v>
      </c>
      <c r="K70" s="50" t="str">
        <f>'1-4. Gather employee data'!M70</f>
        <v>FT</v>
      </c>
      <c r="L70" s="50" t="str">
        <f>'1-4. Gather employee data'!N70</f>
        <v>N/A</v>
      </c>
      <c r="M70" s="50" t="str">
        <f>'1-4. Gather employee data'!O70</f>
        <v>Dallas</v>
      </c>
      <c r="N70" s="50" t="str">
        <f>'1-4. Gather employee data'!P70</f>
        <v>Dallas</v>
      </c>
      <c r="O70" s="50" t="str">
        <f>'1-4. Gather employee data'!T70</f>
        <v>TX</v>
      </c>
      <c r="P70" s="50" t="str">
        <f>'1-4. Gather employee data'!V70</f>
        <v>Dallas County, TX</v>
      </c>
      <c r="Q70" s="59">
        <f>VLOOKUP(P70,'6. Gather living wage data'!$B$11:$Q$1048576,16,FALSE)</f>
        <v>15.7</v>
      </c>
      <c r="R70" s="60">
        <f>Q70*'Standards &amp; Assumptions'!$C$10*'Standards &amp; Assumptions'!$C$11</f>
        <v>32656</v>
      </c>
      <c r="S70" s="28">
        <f t="shared" si="12"/>
        <v>-1.6709803939227896</v>
      </c>
      <c r="T70" s="27">
        <f t="shared" si="13"/>
        <v>-7785.9152031305675</v>
      </c>
      <c r="U70" s="26" t="str">
        <f t="shared" si="14"/>
        <v>No</v>
      </c>
      <c r="V70" s="26">
        <f>R70*('Standards &amp; Assumptions'!$C$12)</f>
        <v>4898.3999999999996</v>
      </c>
      <c r="W70" s="26">
        <f t="shared" si="15"/>
        <v>27757.599999999999</v>
      </c>
      <c r="X70" s="26">
        <f t="shared" si="16"/>
        <v>37554.400000000001</v>
      </c>
      <c r="Y70" s="26" t="str">
        <f t="shared" si="17"/>
        <v>No</v>
      </c>
    </row>
    <row r="71" spans="2:25" ht="15" thickBot="1" x14ac:dyDescent="0.35">
      <c r="B71" s="154">
        <f>'1-4. Gather employee data'!B71</f>
        <v>59</v>
      </c>
      <c r="C71" s="50" t="str">
        <f>'1-4. Gather employee data'!C71</f>
        <v>Sales Associate</v>
      </c>
      <c r="D71" s="50" t="str">
        <f>'1-4. Gather employee data'!D71</f>
        <v>Apparel</v>
      </c>
      <c r="E71" s="61">
        <f>'1-4. Gather employee data'!E71</f>
        <v>44030</v>
      </c>
      <c r="F71" s="61">
        <f>'1-4. Gather employee data'!F71</f>
        <v>43647</v>
      </c>
      <c r="G71" s="60">
        <f>'1-4. Gather employee data'!I71</f>
        <v>24166.761427514939</v>
      </c>
      <c r="H71" s="50">
        <f>'1-4. Gather employee data'!J71</f>
        <v>1720.6200000000001</v>
      </c>
      <c r="I71" s="59">
        <f>'1-4. Gather employee data'!K71</f>
        <v>14.045379820945321</v>
      </c>
      <c r="J71" s="50" t="str">
        <f>'1-4. Gather employee data'!L71</f>
        <v>Active</v>
      </c>
      <c r="K71" s="50" t="str">
        <f>'1-4. Gather employee data'!M71</f>
        <v>FT</v>
      </c>
      <c r="L71" s="50" t="str">
        <f>'1-4. Gather employee data'!N71</f>
        <v>N/A</v>
      </c>
      <c r="M71" s="50" t="str">
        <f>'1-4. Gather employee data'!O71</f>
        <v>Dallas</v>
      </c>
      <c r="N71" s="50" t="str">
        <f>'1-4. Gather employee data'!P71</f>
        <v>Dallas</v>
      </c>
      <c r="O71" s="50" t="str">
        <f>'1-4. Gather employee data'!T71</f>
        <v>TX</v>
      </c>
      <c r="P71" s="50" t="str">
        <f>'1-4. Gather employee data'!V71</f>
        <v>Dallas County, TX</v>
      </c>
      <c r="Q71" s="59">
        <f>VLOOKUP(P71,'6. Gather living wage data'!$B$11:$Q$1048576,16,FALSE)</f>
        <v>15.7</v>
      </c>
      <c r="R71" s="60">
        <f>Q71*'Standards &amp; Assumptions'!$C$10*'Standards &amp; Assumptions'!$C$11</f>
        <v>32656</v>
      </c>
      <c r="S71" s="28">
        <f t="shared" si="12"/>
        <v>-1.6546201790546782</v>
      </c>
      <c r="T71" s="27">
        <f t="shared" si="13"/>
        <v>-8489.238572485061</v>
      </c>
      <c r="U71" s="26" t="str">
        <f t="shared" si="14"/>
        <v>No</v>
      </c>
      <c r="V71" s="26">
        <f>R71*('Standards &amp; Assumptions'!$C$12)</f>
        <v>4898.3999999999996</v>
      </c>
      <c r="W71" s="26">
        <f t="shared" si="15"/>
        <v>27757.599999999999</v>
      </c>
      <c r="X71" s="26">
        <f t="shared" si="16"/>
        <v>37554.400000000001</v>
      </c>
      <c r="Y71" s="26" t="str">
        <f t="shared" si="17"/>
        <v>No</v>
      </c>
    </row>
    <row r="72" spans="2:25" ht="15" thickBot="1" x14ac:dyDescent="0.35">
      <c r="B72" s="154">
        <f>'1-4. Gather employee data'!B72</f>
        <v>60</v>
      </c>
      <c r="C72" s="50" t="str">
        <f>'1-4. Gather employee data'!C72</f>
        <v>Sales Associate</v>
      </c>
      <c r="D72" s="50" t="str">
        <f>'1-4. Gather employee data'!D72</f>
        <v>Apparel</v>
      </c>
      <c r="E72" s="61">
        <f>'1-4. Gather employee data'!E72</f>
        <v>44020</v>
      </c>
      <c r="F72" s="61">
        <f>'1-4. Gather employee data'!F72</f>
        <v>43647</v>
      </c>
      <c r="G72" s="60">
        <f>'1-4. Gather employee data'!I72</f>
        <v>23479.018032536227</v>
      </c>
      <c r="H72" s="50">
        <f>'1-4. Gather employee data'!J72</f>
        <v>1668.48</v>
      </c>
      <c r="I72" s="59">
        <f>'1-4. Gather employee data'!K72</f>
        <v>14.072100374314482</v>
      </c>
      <c r="J72" s="50" t="str">
        <f>'1-4. Gather employee data'!L72</f>
        <v>Active</v>
      </c>
      <c r="K72" s="50" t="str">
        <f>'1-4. Gather employee data'!M72</f>
        <v>FT</v>
      </c>
      <c r="L72" s="50" t="str">
        <f>'1-4. Gather employee data'!N72</f>
        <v>N/A</v>
      </c>
      <c r="M72" s="50" t="str">
        <f>'1-4. Gather employee data'!O72</f>
        <v>Dallas</v>
      </c>
      <c r="N72" s="50" t="str">
        <f>'1-4. Gather employee data'!P72</f>
        <v>Dallas</v>
      </c>
      <c r="O72" s="50" t="str">
        <f>'1-4. Gather employee data'!T72</f>
        <v>TX</v>
      </c>
      <c r="P72" s="50" t="str">
        <f>'1-4. Gather employee data'!V72</f>
        <v>Dallas County, TX</v>
      </c>
      <c r="Q72" s="59">
        <f>VLOOKUP(P72,'6. Gather living wage data'!$B$11:$Q$1048576,16,FALSE)</f>
        <v>15.7</v>
      </c>
      <c r="R72" s="60">
        <f>Q72*'Standards &amp; Assumptions'!$C$10*'Standards &amp; Assumptions'!$C$11</f>
        <v>32656</v>
      </c>
      <c r="S72" s="28">
        <f t="shared" si="12"/>
        <v>-1.6278996256855169</v>
      </c>
      <c r="T72" s="27">
        <f t="shared" si="13"/>
        <v>-9176.9819674637729</v>
      </c>
      <c r="U72" s="26" t="str">
        <f t="shared" si="14"/>
        <v>No</v>
      </c>
      <c r="V72" s="26">
        <f>R72*('Standards &amp; Assumptions'!$C$12)</f>
        <v>4898.3999999999996</v>
      </c>
      <c r="W72" s="26">
        <f t="shared" si="15"/>
        <v>27757.599999999999</v>
      </c>
      <c r="X72" s="26">
        <f t="shared" si="16"/>
        <v>37554.400000000001</v>
      </c>
      <c r="Y72" s="26" t="str">
        <f t="shared" si="17"/>
        <v>No</v>
      </c>
    </row>
    <row r="73" spans="2:25" ht="15" thickBot="1" x14ac:dyDescent="0.35">
      <c r="B73" s="154">
        <f>'1-4. Gather employee data'!B73</f>
        <v>61</v>
      </c>
      <c r="C73" s="50" t="str">
        <f>'1-4. Gather employee data'!C73</f>
        <v>Sales Associate</v>
      </c>
      <c r="D73" s="50" t="str">
        <f>'1-4. Gather employee data'!D73</f>
        <v>Apparel</v>
      </c>
      <c r="E73" s="61">
        <f>'1-4. Gather employee data'!E73</f>
        <v>44033</v>
      </c>
      <c r="F73" s="61">
        <f>'1-4. Gather employee data'!F73</f>
        <v>43647</v>
      </c>
      <c r="G73" s="60">
        <f>'1-4. Gather employee data'!I73</f>
        <v>23495.07244887331</v>
      </c>
      <c r="H73" s="50">
        <f>'1-4. Gather employee data'!J73</f>
        <v>1668.48</v>
      </c>
      <c r="I73" s="59">
        <f>'1-4. Gather employee data'!K73</f>
        <v>14.081722555183946</v>
      </c>
      <c r="J73" s="50" t="str">
        <f>'1-4. Gather employee data'!L73</f>
        <v>Active</v>
      </c>
      <c r="K73" s="50" t="str">
        <f>'1-4. Gather employee data'!M73</f>
        <v>FT</v>
      </c>
      <c r="L73" s="50" t="str">
        <f>'1-4. Gather employee data'!N73</f>
        <v>N/A</v>
      </c>
      <c r="M73" s="50" t="str">
        <f>'1-4. Gather employee data'!O73</f>
        <v>Dallas</v>
      </c>
      <c r="N73" s="50" t="str">
        <f>'1-4. Gather employee data'!P73</f>
        <v>Dallas</v>
      </c>
      <c r="O73" s="50" t="str">
        <f>'1-4. Gather employee data'!T73</f>
        <v>TX</v>
      </c>
      <c r="P73" s="50" t="str">
        <f>'1-4. Gather employee data'!V73</f>
        <v>Dallas County, TX</v>
      </c>
      <c r="Q73" s="59">
        <f>VLOOKUP(P73,'6. Gather living wage data'!$B$11:$Q$1048576,16,FALSE)</f>
        <v>15.7</v>
      </c>
      <c r="R73" s="60">
        <f>Q73*'Standards &amp; Assumptions'!$C$10*'Standards &amp; Assumptions'!$C$11</f>
        <v>32656</v>
      </c>
      <c r="S73" s="28">
        <f t="shared" si="12"/>
        <v>-1.6182774448160533</v>
      </c>
      <c r="T73" s="27">
        <f t="shared" si="13"/>
        <v>-9160.9275511266897</v>
      </c>
      <c r="U73" s="26" t="str">
        <f t="shared" si="14"/>
        <v>No</v>
      </c>
      <c r="V73" s="26">
        <f>R73*('Standards &amp; Assumptions'!$C$12)</f>
        <v>4898.3999999999996</v>
      </c>
      <c r="W73" s="26">
        <f t="shared" si="15"/>
        <v>27757.599999999999</v>
      </c>
      <c r="X73" s="26">
        <f t="shared" si="16"/>
        <v>37554.400000000001</v>
      </c>
      <c r="Y73" s="26" t="str">
        <f t="shared" si="17"/>
        <v>No</v>
      </c>
    </row>
    <row r="74" spans="2:25" ht="15" thickBot="1" x14ac:dyDescent="0.35">
      <c r="B74" s="154">
        <f>'1-4. Gather employee data'!B74</f>
        <v>62</v>
      </c>
      <c r="C74" s="50" t="str">
        <f>'1-4. Gather employee data'!C74</f>
        <v>Senior Sales Associate</v>
      </c>
      <c r="D74" s="50" t="str">
        <f>'1-4. Gather employee data'!D74</f>
        <v>Apparel</v>
      </c>
      <c r="E74" s="61">
        <f>'1-4. Gather employee data'!E74</f>
        <v>43831</v>
      </c>
      <c r="F74" s="61">
        <f>'1-4. Gather employee data'!F74</f>
        <v>43647</v>
      </c>
      <c r="G74" s="60">
        <f>'1-4. Gather employee data'!I74</f>
        <v>29399.239300712474</v>
      </c>
      <c r="H74" s="50">
        <f>'1-4. Gather employee data'!J74</f>
        <v>2085.6</v>
      </c>
      <c r="I74" s="59">
        <f>'1-4. Gather employee data'!K74</f>
        <v>14.096298092017873</v>
      </c>
      <c r="J74" s="50" t="str">
        <f>'1-4. Gather employee data'!L74</f>
        <v>Active</v>
      </c>
      <c r="K74" s="50" t="str">
        <f>'1-4. Gather employee data'!M74</f>
        <v>FT</v>
      </c>
      <c r="L74" s="50" t="str">
        <f>'1-4. Gather employee data'!N74</f>
        <v>N/A</v>
      </c>
      <c r="M74" s="50" t="str">
        <f>'1-4. Gather employee data'!O74</f>
        <v>Dallas</v>
      </c>
      <c r="N74" s="50" t="str">
        <f>'1-4. Gather employee data'!P74</f>
        <v>Dallas</v>
      </c>
      <c r="O74" s="50" t="str">
        <f>'1-4. Gather employee data'!T74</f>
        <v>TX</v>
      </c>
      <c r="P74" s="50" t="str">
        <f>'1-4. Gather employee data'!V74</f>
        <v>Dallas County, TX</v>
      </c>
      <c r="Q74" s="59">
        <f>VLOOKUP(P74,'6. Gather living wage data'!$B$11:$Q$1048576,16,FALSE)</f>
        <v>15.7</v>
      </c>
      <c r="R74" s="60">
        <f>Q74*'Standards &amp; Assumptions'!$C$10*'Standards &amp; Assumptions'!$C$11</f>
        <v>32656</v>
      </c>
      <c r="S74" s="28">
        <f t="shared" si="12"/>
        <v>-1.603701907982126</v>
      </c>
      <c r="T74" s="27">
        <f t="shared" si="13"/>
        <v>-3256.7606992875262</v>
      </c>
      <c r="U74" s="26" t="str">
        <f t="shared" si="14"/>
        <v>No</v>
      </c>
      <c r="V74" s="26">
        <f>R74*('Standards &amp; Assumptions'!$C$12)</f>
        <v>4898.3999999999996</v>
      </c>
      <c r="W74" s="26">
        <f t="shared" si="15"/>
        <v>27757.599999999999</v>
      </c>
      <c r="X74" s="26">
        <f t="shared" si="16"/>
        <v>37554.400000000001</v>
      </c>
      <c r="Y74" s="26" t="str">
        <f t="shared" si="17"/>
        <v>Yes</v>
      </c>
    </row>
    <row r="75" spans="2:25" ht="15" thickBot="1" x14ac:dyDescent="0.35">
      <c r="B75" s="154">
        <f>'1-4. Gather employee data'!B75</f>
        <v>63</v>
      </c>
      <c r="C75" s="50" t="str">
        <f>'1-4. Gather employee data'!C75</f>
        <v>Senior Sales Associate</v>
      </c>
      <c r="D75" s="50" t="str">
        <f>'1-4. Gather employee data'!D75</f>
        <v>Apparel</v>
      </c>
      <c r="E75" s="61">
        <f>'1-4. Gather employee data'!E75</f>
        <v>41640</v>
      </c>
      <c r="F75" s="61">
        <f>'1-4. Gather employee data'!F75</f>
        <v>43647</v>
      </c>
      <c r="G75" s="60">
        <f>'1-4. Gather employee data'!I75</f>
        <v>29519.663614128578</v>
      </c>
      <c r="H75" s="50">
        <f>'1-4. Gather employee data'!J75</f>
        <v>2085.6</v>
      </c>
      <c r="I75" s="59">
        <f>'1-4. Gather employee data'!K75</f>
        <v>14.154038940414548</v>
      </c>
      <c r="J75" s="50" t="str">
        <f>'1-4. Gather employee data'!L75</f>
        <v>Active</v>
      </c>
      <c r="K75" s="50" t="str">
        <f>'1-4. Gather employee data'!M75</f>
        <v>FT</v>
      </c>
      <c r="L75" s="50" t="str">
        <f>'1-4. Gather employee data'!N75</f>
        <v>N/A</v>
      </c>
      <c r="M75" s="50" t="str">
        <f>'1-4. Gather employee data'!O75</f>
        <v>Dallas</v>
      </c>
      <c r="N75" s="50" t="str">
        <f>'1-4. Gather employee data'!P75</f>
        <v>Dallas</v>
      </c>
      <c r="O75" s="50" t="str">
        <f>'1-4. Gather employee data'!T75</f>
        <v>TX</v>
      </c>
      <c r="P75" s="50" t="str">
        <f>'1-4. Gather employee data'!V75</f>
        <v>Dallas County, TX</v>
      </c>
      <c r="Q75" s="59">
        <f>VLOOKUP(P75,'6. Gather living wage data'!$B$11:$Q$1048576,16,FALSE)</f>
        <v>15.7</v>
      </c>
      <c r="R75" s="60">
        <f>Q75*'Standards &amp; Assumptions'!$C$10*'Standards &amp; Assumptions'!$C$11</f>
        <v>32656</v>
      </c>
      <c r="S75" s="28">
        <f t="shared" si="12"/>
        <v>-1.5459610595854514</v>
      </c>
      <c r="T75" s="27">
        <f t="shared" si="13"/>
        <v>-3136.336385871422</v>
      </c>
      <c r="U75" s="26" t="str">
        <f t="shared" si="14"/>
        <v>No</v>
      </c>
      <c r="V75" s="26">
        <f>R75*('Standards &amp; Assumptions'!$C$12)</f>
        <v>4898.3999999999996</v>
      </c>
      <c r="W75" s="26">
        <f t="shared" si="15"/>
        <v>27757.599999999999</v>
      </c>
      <c r="X75" s="26">
        <f t="shared" si="16"/>
        <v>37554.400000000001</v>
      </c>
      <c r="Y75" s="26" t="str">
        <f t="shared" si="17"/>
        <v>Yes</v>
      </c>
    </row>
    <row r="76" spans="2:25" ht="15" thickBot="1" x14ac:dyDescent="0.35">
      <c r="B76" s="154">
        <f>'1-4. Gather employee data'!B76</f>
        <v>64</v>
      </c>
      <c r="C76" s="50" t="str">
        <f>'1-4. Gather employee data'!C76</f>
        <v>Sales Associate</v>
      </c>
      <c r="D76" s="50" t="str">
        <f>'1-4. Gather employee data'!D76</f>
        <v>Apparel</v>
      </c>
      <c r="E76" s="61">
        <f>'1-4. Gather employee data'!E76</f>
        <v>44028</v>
      </c>
      <c r="F76" s="61">
        <f>'1-4. Gather employee data'!F76</f>
        <v>43647</v>
      </c>
      <c r="G76" s="60">
        <f>'1-4. Gather employee data'!I76</f>
        <v>29542.624609281709</v>
      </c>
      <c r="H76" s="50">
        <f>'1-4. Gather employee data'!J76</f>
        <v>2085.6</v>
      </c>
      <c r="I76" s="59">
        <f>'1-4. Gather employee data'!K76</f>
        <v>14.165048239970133</v>
      </c>
      <c r="J76" s="50" t="str">
        <f>'1-4. Gather employee data'!L76</f>
        <v>Active</v>
      </c>
      <c r="K76" s="50" t="str">
        <f>'1-4. Gather employee data'!M76</f>
        <v>FT</v>
      </c>
      <c r="L76" s="50" t="str">
        <f>'1-4. Gather employee data'!N76</f>
        <v>N/A</v>
      </c>
      <c r="M76" s="50" t="str">
        <f>'1-4. Gather employee data'!O76</f>
        <v>Dallas</v>
      </c>
      <c r="N76" s="50" t="str">
        <f>'1-4. Gather employee data'!P76</f>
        <v>Dallas</v>
      </c>
      <c r="O76" s="50" t="str">
        <f>'1-4. Gather employee data'!T76</f>
        <v>TX</v>
      </c>
      <c r="P76" s="50" t="str">
        <f>'1-4. Gather employee data'!V76</f>
        <v>Dallas County, TX</v>
      </c>
      <c r="Q76" s="59">
        <f>VLOOKUP(P76,'6. Gather living wage data'!$B$11:$Q$1048576,16,FALSE)</f>
        <v>15.7</v>
      </c>
      <c r="R76" s="60">
        <f>Q76*'Standards &amp; Assumptions'!$C$10*'Standards &amp; Assumptions'!$C$11</f>
        <v>32656</v>
      </c>
      <c r="S76" s="28">
        <f t="shared" si="12"/>
        <v>-1.5349517600298661</v>
      </c>
      <c r="T76" s="27">
        <f t="shared" si="13"/>
        <v>-3113.3753907182909</v>
      </c>
      <c r="U76" s="26" t="str">
        <f t="shared" si="14"/>
        <v>No</v>
      </c>
      <c r="V76" s="26">
        <f>R76*('Standards &amp; Assumptions'!$C$12)</f>
        <v>4898.3999999999996</v>
      </c>
      <c r="W76" s="26">
        <f t="shared" si="15"/>
        <v>27757.599999999999</v>
      </c>
      <c r="X76" s="26">
        <f t="shared" si="16"/>
        <v>37554.400000000001</v>
      </c>
      <c r="Y76" s="26" t="str">
        <f t="shared" si="17"/>
        <v>Yes</v>
      </c>
    </row>
    <row r="77" spans="2:25" ht="15" thickBot="1" x14ac:dyDescent="0.35">
      <c r="B77" s="154">
        <f>'1-4. Gather employee data'!B77</f>
        <v>65</v>
      </c>
      <c r="C77" s="50" t="str">
        <f>'1-4. Gather employee data'!C77</f>
        <v>Sales Associate</v>
      </c>
      <c r="D77" s="50" t="str">
        <f>'1-4. Gather employee data'!D77</f>
        <v>Apparel</v>
      </c>
      <c r="E77" s="61">
        <f>'1-4. Gather employee data'!E77</f>
        <v>44034</v>
      </c>
      <c r="F77" s="61">
        <f>'1-4. Gather employee data'!F77</f>
        <v>43647</v>
      </c>
      <c r="G77" s="60">
        <f>'1-4. Gather employee data'!I77</f>
        <v>29543.049012817584</v>
      </c>
      <c r="H77" s="50">
        <f>'1-4. Gather employee data'!J77</f>
        <v>2085.6</v>
      </c>
      <c r="I77" s="59">
        <f>'1-4. Gather employee data'!K77</f>
        <v>14.165251732267734</v>
      </c>
      <c r="J77" s="50" t="str">
        <f>'1-4. Gather employee data'!L77</f>
        <v>Active</v>
      </c>
      <c r="K77" s="50" t="str">
        <f>'1-4. Gather employee data'!M77</f>
        <v>FT</v>
      </c>
      <c r="L77" s="50" t="str">
        <f>'1-4. Gather employee data'!N77</f>
        <v>N/A</v>
      </c>
      <c r="M77" s="50" t="str">
        <f>'1-4. Gather employee data'!O77</f>
        <v>Dallas</v>
      </c>
      <c r="N77" s="50" t="str">
        <f>'1-4. Gather employee data'!P77</f>
        <v>Dallas</v>
      </c>
      <c r="O77" s="50" t="str">
        <f>'1-4. Gather employee data'!T77</f>
        <v>TX</v>
      </c>
      <c r="P77" s="50" t="str">
        <f>'1-4. Gather employee data'!V77</f>
        <v>Dallas County, TX</v>
      </c>
      <c r="Q77" s="59">
        <f>VLOOKUP(P77,'6. Gather living wage data'!$B$11:$Q$1048576,16,FALSE)</f>
        <v>15.7</v>
      </c>
      <c r="R77" s="60">
        <f>Q77*'Standards &amp; Assumptions'!$C$10*'Standards &amp; Assumptions'!$C$11</f>
        <v>32656</v>
      </c>
      <c r="S77" s="28">
        <f t="shared" si="12"/>
        <v>-1.5347482677322652</v>
      </c>
      <c r="T77" s="27">
        <f t="shared" si="13"/>
        <v>-3112.9509871824157</v>
      </c>
      <c r="U77" s="26" t="str">
        <f t="shared" si="14"/>
        <v>No</v>
      </c>
      <c r="V77" s="26">
        <f>R77*('Standards &amp; Assumptions'!$C$12)</f>
        <v>4898.3999999999996</v>
      </c>
      <c r="W77" s="26">
        <f t="shared" si="15"/>
        <v>27757.599999999999</v>
      </c>
      <c r="X77" s="26">
        <f t="shared" si="16"/>
        <v>37554.400000000001</v>
      </c>
      <c r="Y77" s="26" t="str">
        <f t="shared" si="17"/>
        <v>Yes</v>
      </c>
    </row>
    <row r="78" spans="2:25" ht="15" thickBot="1" x14ac:dyDescent="0.35">
      <c r="B78" s="154">
        <f>'1-4. Gather employee data'!B78</f>
        <v>66</v>
      </c>
      <c r="C78" s="50" t="str">
        <f>'1-4. Gather employee data'!C78</f>
        <v>Sales Associate</v>
      </c>
      <c r="D78" s="50" t="str">
        <f>'1-4. Gather employee data'!D78</f>
        <v>Apparel</v>
      </c>
      <c r="E78" s="61">
        <f>'1-4. Gather employee data'!E78</f>
        <v>44018</v>
      </c>
      <c r="F78" s="61">
        <f>'1-4. Gather employee data'!F78</f>
        <v>43647</v>
      </c>
      <c r="G78" s="60">
        <f>'1-4. Gather employee data'!I78</f>
        <v>29572.732229582067</v>
      </c>
      <c r="H78" s="50">
        <f>'1-4. Gather employee data'!J78</f>
        <v>2085.6</v>
      </c>
      <c r="I78" s="59">
        <f>'1-4. Gather employee data'!K78</f>
        <v>14.179484191399151</v>
      </c>
      <c r="J78" s="50" t="str">
        <f>'1-4. Gather employee data'!L78</f>
        <v>Active</v>
      </c>
      <c r="K78" s="50" t="str">
        <f>'1-4. Gather employee data'!M78</f>
        <v>FT</v>
      </c>
      <c r="L78" s="50" t="str">
        <f>'1-4. Gather employee data'!N78</f>
        <v>N/A</v>
      </c>
      <c r="M78" s="50" t="str">
        <f>'1-4. Gather employee data'!O78</f>
        <v>Dallas</v>
      </c>
      <c r="N78" s="50" t="str">
        <f>'1-4. Gather employee data'!P78</f>
        <v>Dallas</v>
      </c>
      <c r="O78" s="50" t="str">
        <f>'1-4. Gather employee data'!T78</f>
        <v>TX</v>
      </c>
      <c r="P78" s="50" t="str">
        <f>'1-4. Gather employee data'!V78</f>
        <v>Dallas County, TX</v>
      </c>
      <c r="Q78" s="59">
        <f>VLOOKUP(P78,'6. Gather living wage data'!$B$11:$Q$1048576,16,FALSE)</f>
        <v>15.7</v>
      </c>
      <c r="R78" s="60">
        <f>Q78*'Standards &amp; Assumptions'!$C$10*'Standards &amp; Assumptions'!$C$11</f>
        <v>32656</v>
      </c>
      <c r="S78" s="28">
        <f t="shared" si="12"/>
        <v>-1.5205158086008481</v>
      </c>
      <c r="T78" s="27">
        <f t="shared" si="13"/>
        <v>-3083.2677704179332</v>
      </c>
      <c r="U78" s="26" t="str">
        <f t="shared" si="14"/>
        <v>No</v>
      </c>
      <c r="V78" s="26">
        <f>R78*('Standards &amp; Assumptions'!$C$12)</f>
        <v>4898.3999999999996</v>
      </c>
      <c r="W78" s="26">
        <f t="shared" si="15"/>
        <v>27757.599999999999</v>
      </c>
      <c r="X78" s="26">
        <f t="shared" si="16"/>
        <v>37554.400000000001</v>
      </c>
      <c r="Y78" s="26" t="str">
        <f t="shared" si="17"/>
        <v>Yes</v>
      </c>
    </row>
    <row r="79" spans="2:25" ht="15" thickBot="1" x14ac:dyDescent="0.35">
      <c r="B79" s="154">
        <f>'1-4. Gather employee data'!B79</f>
        <v>67</v>
      </c>
      <c r="C79" s="50" t="str">
        <f>'1-4. Gather employee data'!C79</f>
        <v>Sales Associate</v>
      </c>
      <c r="D79" s="50" t="str">
        <f>'1-4. Gather employee data'!D79</f>
        <v>Apparel</v>
      </c>
      <c r="E79" s="61">
        <f>'1-4. Gather employee data'!E79</f>
        <v>44024</v>
      </c>
      <c r="F79" s="61">
        <f>'1-4. Gather employee data'!F79</f>
        <v>43647</v>
      </c>
      <c r="G79" s="60">
        <f>'1-4. Gather employee data'!I79</f>
        <v>29575.186787868133</v>
      </c>
      <c r="H79" s="50">
        <f>'1-4. Gather employee data'!J79</f>
        <v>2085.6</v>
      </c>
      <c r="I79" s="59">
        <f>'1-4. Gather employee data'!K79</f>
        <v>14.180661098901099</v>
      </c>
      <c r="J79" s="50" t="str">
        <f>'1-4. Gather employee data'!L79</f>
        <v>Active</v>
      </c>
      <c r="K79" s="50" t="str">
        <f>'1-4. Gather employee data'!M79</f>
        <v>FT</v>
      </c>
      <c r="L79" s="50" t="str">
        <f>'1-4. Gather employee data'!N79</f>
        <v>N/A</v>
      </c>
      <c r="M79" s="50" t="str">
        <f>'1-4. Gather employee data'!O79</f>
        <v>Dallas</v>
      </c>
      <c r="N79" s="50" t="str">
        <f>'1-4. Gather employee data'!P79</f>
        <v>Dallas</v>
      </c>
      <c r="O79" s="50" t="str">
        <f>'1-4. Gather employee data'!T79</f>
        <v>TX</v>
      </c>
      <c r="P79" s="50" t="str">
        <f>'1-4. Gather employee data'!V79</f>
        <v>Dallas County, TX</v>
      </c>
      <c r="Q79" s="59">
        <f>VLOOKUP(P79,'6. Gather living wage data'!$B$11:$Q$1048576,16,FALSE)</f>
        <v>15.7</v>
      </c>
      <c r="R79" s="60">
        <f>Q79*'Standards &amp; Assumptions'!$C$10*'Standards &amp; Assumptions'!$C$11</f>
        <v>32656</v>
      </c>
      <c r="S79" s="28">
        <f t="shared" si="12"/>
        <v>-1.5193389010988998</v>
      </c>
      <c r="T79" s="27">
        <f t="shared" si="13"/>
        <v>-3080.8132121318667</v>
      </c>
      <c r="U79" s="26" t="str">
        <f t="shared" si="14"/>
        <v>No</v>
      </c>
      <c r="V79" s="26">
        <f>R79*('Standards &amp; Assumptions'!$C$12)</f>
        <v>4898.3999999999996</v>
      </c>
      <c r="W79" s="26">
        <f t="shared" si="15"/>
        <v>27757.599999999999</v>
      </c>
      <c r="X79" s="26">
        <f t="shared" si="16"/>
        <v>37554.400000000001</v>
      </c>
      <c r="Y79" s="26" t="str">
        <f t="shared" si="17"/>
        <v>Yes</v>
      </c>
    </row>
    <row r="80" spans="2:25" ht="15" thickBot="1" x14ac:dyDescent="0.35">
      <c r="B80" s="154">
        <f>'1-4. Gather employee data'!B80</f>
        <v>68</v>
      </c>
      <c r="C80" s="50" t="str">
        <f>'1-4. Gather employee data'!C80</f>
        <v>Sales Associate</v>
      </c>
      <c r="D80" s="50" t="str">
        <f>'1-4. Gather employee data'!D80</f>
        <v>Apparel</v>
      </c>
      <c r="E80" s="61">
        <f>'1-4. Gather employee data'!E80</f>
        <v>44025</v>
      </c>
      <c r="F80" s="61">
        <f>'1-4. Gather employee data'!F80</f>
        <v>43647</v>
      </c>
      <c r="G80" s="60">
        <f>'1-4. Gather employee data'!I80</f>
        <v>29603.575498002025</v>
      </c>
      <c r="H80" s="50">
        <f>'1-4. Gather employee data'!J80</f>
        <v>2085.6</v>
      </c>
      <c r="I80" s="59">
        <f>'1-4. Gather employee data'!K80</f>
        <v>14.19427287015824</v>
      </c>
      <c r="J80" s="50" t="str">
        <f>'1-4. Gather employee data'!L80</f>
        <v>Active</v>
      </c>
      <c r="K80" s="50" t="str">
        <f>'1-4. Gather employee data'!M80</f>
        <v>FT</v>
      </c>
      <c r="L80" s="50" t="str">
        <f>'1-4. Gather employee data'!N80</f>
        <v>N/A</v>
      </c>
      <c r="M80" s="50" t="str">
        <f>'1-4. Gather employee data'!O80</f>
        <v>Dallas</v>
      </c>
      <c r="N80" s="50" t="str">
        <f>'1-4. Gather employee data'!P80</f>
        <v>Dallas</v>
      </c>
      <c r="O80" s="50" t="str">
        <f>'1-4. Gather employee data'!T80</f>
        <v>TX</v>
      </c>
      <c r="P80" s="50" t="str">
        <f>'1-4. Gather employee data'!V80</f>
        <v>Dallas County, TX</v>
      </c>
      <c r="Q80" s="59">
        <f>VLOOKUP(P80,'6. Gather living wage data'!$B$11:$Q$1048576,16,FALSE)</f>
        <v>15.7</v>
      </c>
      <c r="R80" s="60">
        <f>Q80*'Standards &amp; Assumptions'!$C$10*'Standards &amp; Assumptions'!$C$11</f>
        <v>32656</v>
      </c>
      <c r="S80" s="28">
        <f t="shared" si="12"/>
        <v>-1.5057271298417589</v>
      </c>
      <c r="T80" s="27">
        <f t="shared" si="13"/>
        <v>-3052.4245019979753</v>
      </c>
      <c r="U80" s="26" t="str">
        <f t="shared" si="14"/>
        <v>No</v>
      </c>
      <c r="V80" s="26">
        <f>R80*('Standards &amp; Assumptions'!$C$12)</f>
        <v>4898.3999999999996</v>
      </c>
      <c r="W80" s="26">
        <f t="shared" si="15"/>
        <v>27757.599999999999</v>
      </c>
      <c r="X80" s="26">
        <f t="shared" si="16"/>
        <v>37554.400000000001</v>
      </c>
      <c r="Y80" s="26" t="str">
        <f t="shared" si="17"/>
        <v>Yes</v>
      </c>
    </row>
    <row r="81" spans="2:25" ht="15" thickBot="1" x14ac:dyDescent="0.35">
      <c r="B81" s="154">
        <f>'1-4. Gather employee data'!B81</f>
        <v>69</v>
      </c>
      <c r="C81" s="50" t="str">
        <f>'1-4. Gather employee data'!C81</f>
        <v>Sales Associate</v>
      </c>
      <c r="D81" s="50" t="str">
        <f>'1-4. Gather employee data'!D81</f>
        <v>Apparel</v>
      </c>
      <c r="E81" s="61">
        <f>'1-4. Gather employee data'!E81</f>
        <v>44026</v>
      </c>
      <c r="F81" s="61">
        <f>'1-4. Gather employee data'!F81</f>
        <v>43647</v>
      </c>
      <c r="G81" s="60">
        <f>'1-4. Gather employee data'!I81</f>
        <v>29625.614579076864</v>
      </c>
      <c r="H81" s="50">
        <f>'1-4. Gather employee data'!J81</f>
        <v>2085.6</v>
      </c>
      <c r="I81" s="59">
        <f>'1-4. Gather employee data'!K81</f>
        <v>14.204840131893395</v>
      </c>
      <c r="J81" s="50" t="str">
        <f>'1-4. Gather employee data'!L81</f>
        <v>Active</v>
      </c>
      <c r="K81" s="50" t="str">
        <f>'1-4. Gather employee data'!M81</f>
        <v>FT</v>
      </c>
      <c r="L81" s="50" t="str">
        <f>'1-4. Gather employee data'!N81</f>
        <v>N/A</v>
      </c>
      <c r="M81" s="50" t="str">
        <f>'1-4. Gather employee data'!O81</f>
        <v>Dallas</v>
      </c>
      <c r="N81" s="50" t="str">
        <f>'1-4. Gather employee data'!P81</f>
        <v>Dallas</v>
      </c>
      <c r="O81" s="50" t="str">
        <f>'1-4. Gather employee data'!T81</f>
        <v>TX</v>
      </c>
      <c r="P81" s="50" t="str">
        <f>'1-4. Gather employee data'!V81</f>
        <v>Dallas County, TX</v>
      </c>
      <c r="Q81" s="59">
        <f>VLOOKUP(P81,'6. Gather living wage data'!$B$11:$Q$1048576,16,FALSE)</f>
        <v>15.7</v>
      </c>
      <c r="R81" s="60">
        <f>Q81*'Standards &amp; Assumptions'!$C$10*'Standards &amp; Assumptions'!$C$11</f>
        <v>32656</v>
      </c>
      <c r="S81" s="28">
        <f t="shared" si="12"/>
        <v>-1.4951598681066045</v>
      </c>
      <c r="T81" s="27">
        <f t="shared" si="13"/>
        <v>-3030.3854209231358</v>
      </c>
      <c r="U81" s="26" t="str">
        <f t="shared" si="14"/>
        <v>No</v>
      </c>
      <c r="V81" s="26">
        <f>R81*('Standards &amp; Assumptions'!$C$12)</f>
        <v>4898.3999999999996</v>
      </c>
      <c r="W81" s="26">
        <f t="shared" si="15"/>
        <v>27757.599999999999</v>
      </c>
      <c r="X81" s="26">
        <f t="shared" si="16"/>
        <v>37554.400000000001</v>
      </c>
      <c r="Y81" s="26" t="str">
        <f t="shared" si="17"/>
        <v>Yes</v>
      </c>
    </row>
    <row r="82" spans="2:25" ht="15" thickBot="1" x14ac:dyDescent="0.35">
      <c r="B82" s="154">
        <f>'1-4. Gather employee data'!B82</f>
        <v>70</v>
      </c>
      <c r="C82" s="50" t="str">
        <f>'1-4. Gather employee data'!C82</f>
        <v>Sales Associate</v>
      </c>
      <c r="D82" s="50" t="str">
        <f>'1-4. Gather employee data'!D82</f>
        <v>Apparel</v>
      </c>
      <c r="E82" s="61">
        <f>'1-4. Gather employee data'!E82</f>
        <v>44027</v>
      </c>
      <c r="F82" s="61">
        <f>'1-4. Gather employee data'!F82</f>
        <v>43647</v>
      </c>
      <c r="G82" s="60">
        <f>'1-4. Gather employee data'!I82</f>
        <v>22288.029395078858</v>
      </c>
      <c r="H82" s="50">
        <f>'1-4. Gather employee data'!J82</f>
        <v>1564.2</v>
      </c>
      <c r="I82" s="59">
        <f>'1-4. Gather employee data'!K82</f>
        <v>14.248836079196304</v>
      </c>
      <c r="J82" s="50" t="str">
        <f>'1-4. Gather employee data'!L82</f>
        <v>Active</v>
      </c>
      <c r="K82" s="50" t="str">
        <f>'1-4. Gather employee data'!M82</f>
        <v>FT</v>
      </c>
      <c r="L82" s="50" t="str">
        <f>'1-4. Gather employee data'!N82</f>
        <v>N/A</v>
      </c>
      <c r="M82" s="50" t="str">
        <f>'1-4. Gather employee data'!O82</f>
        <v>Dallas</v>
      </c>
      <c r="N82" s="50" t="str">
        <f>'1-4. Gather employee data'!P82</f>
        <v>Dallas</v>
      </c>
      <c r="O82" s="50" t="str">
        <f>'1-4. Gather employee data'!T82</f>
        <v>TX</v>
      </c>
      <c r="P82" s="50" t="str">
        <f>'1-4. Gather employee data'!V82</f>
        <v>Dallas County, TX</v>
      </c>
      <c r="Q82" s="59">
        <f>VLOOKUP(P82,'6. Gather living wage data'!$B$11:$Q$1048576,16,FALSE)</f>
        <v>15.7</v>
      </c>
      <c r="R82" s="60">
        <f>Q82*'Standards &amp; Assumptions'!$C$10*'Standards &amp; Assumptions'!$C$11</f>
        <v>32656</v>
      </c>
      <c r="S82" s="28">
        <f t="shared" si="12"/>
        <v>-1.4511639208036957</v>
      </c>
      <c r="T82" s="27">
        <f t="shared" si="13"/>
        <v>-10367.970604921142</v>
      </c>
      <c r="U82" s="26" t="str">
        <f t="shared" si="14"/>
        <v>No</v>
      </c>
      <c r="V82" s="26">
        <f>R82*('Standards &amp; Assumptions'!$C$12)</f>
        <v>4898.3999999999996</v>
      </c>
      <c r="W82" s="26">
        <f t="shared" si="15"/>
        <v>27757.599999999999</v>
      </c>
      <c r="X82" s="26">
        <f t="shared" si="16"/>
        <v>37554.400000000001</v>
      </c>
      <c r="Y82" s="26" t="str">
        <f t="shared" si="17"/>
        <v>No</v>
      </c>
    </row>
    <row r="83" spans="2:25" ht="15" thickBot="1" x14ac:dyDescent="0.35">
      <c r="B83" s="154">
        <f>'1-4. Gather employee data'!B83</f>
        <v>71</v>
      </c>
      <c r="C83" s="50" t="str">
        <f>'1-4. Gather employee data'!C83</f>
        <v>Sales Associate</v>
      </c>
      <c r="D83" s="50" t="str">
        <f>'1-4. Gather employee data'!D83</f>
        <v>Apparel</v>
      </c>
      <c r="E83" s="61">
        <f>'1-4. Gather employee data'!E83</f>
        <v>42005</v>
      </c>
      <c r="F83" s="61">
        <f>'1-4. Gather employee data'!F83</f>
        <v>43647</v>
      </c>
      <c r="G83" s="60">
        <f>'1-4. Gather employee data'!I83</f>
        <v>29718.393598830335</v>
      </c>
      <c r="H83" s="50">
        <f>'1-4. Gather employee data'!J83</f>
        <v>2085.6</v>
      </c>
      <c r="I83" s="59">
        <f>'1-4. Gather employee data'!K83</f>
        <v>14.249325661119263</v>
      </c>
      <c r="J83" s="50" t="str">
        <f>'1-4. Gather employee data'!L83</f>
        <v>Active</v>
      </c>
      <c r="K83" s="50" t="str">
        <f>'1-4. Gather employee data'!M83</f>
        <v>FT</v>
      </c>
      <c r="L83" s="50" t="str">
        <f>'1-4. Gather employee data'!N83</f>
        <v>N/A</v>
      </c>
      <c r="M83" s="50" t="str">
        <f>'1-4. Gather employee data'!O83</f>
        <v>Dallas</v>
      </c>
      <c r="N83" s="50" t="str">
        <f>'1-4. Gather employee data'!P83</f>
        <v>Dallas</v>
      </c>
      <c r="O83" s="50" t="str">
        <f>'1-4. Gather employee data'!T83</f>
        <v>TX</v>
      </c>
      <c r="P83" s="50" t="str">
        <f>'1-4. Gather employee data'!V83</f>
        <v>Dallas County, TX</v>
      </c>
      <c r="Q83" s="59">
        <f>VLOOKUP(P83,'6. Gather living wage data'!$B$11:$Q$1048576,16,FALSE)</f>
        <v>15.7</v>
      </c>
      <c r="R83" s="60">
        <f>Q83*'Standards &amp; Assumptions'!$C$10*'Standards &amp; Assumptions'!$C$11</f>
        <v>32656</v>
      </c>
      <c r="S83" s="28">
        <f t="shared" si="12"/>
        <v>-1.4506743388807362</v>
      </c>
      <c r="T83" s="27">
        <f t="shared" si="13"/>
        <v>-2937.6064011696653</v>
      </c>
      <c r="U83" s="26" t="str">
        <f t="shared" si="14"/>
        <v>No</v>
      </c>
      <c r="V83" s="26">
        <f>R83*('Standards &amp; Assumptions'!$C$12)</f>
        <v>4898.3999999999996</v>
      </c>
      <c r="W83" s="26">
        <f t="shared" si="15"/>
        <v>27757.599999999999</v>
      </c>
      <c r="X83" s="26">
        <f t="shared" si="16"/>
        <v>37554.400000000001</v>
      </c>
      <c r="Y83" s="26" t="str">
        <f t="shared" si="17"/>
        <v>Yes</v>
      </c>
    </row>
    <row r="84" spans="2:25" ht="15" thickBot="1" x14ac:dyDescent="0.35">
      <c r="B84" s="154">
        <f>'1-4. Gather employee data'!B84</f>
        <v>72</v>
      </c>
      <c r="C84" s="50" t="str">
        <f>'1-4. Gather employee data'!C84</f>
        <v>Sales Associate</v>
      </c>
      <c r="D84" s="50" t="str">
        <f>'1-4. Gather employee data'!D84</f>
        <v>Apparel</v>
      </c>
      <c r="E84" s="61">
        <f>'1-4. Gather employee data'!E84</f>
        <v>43101</v>
      </c>
      <c r="F84" s="61">
        <f>'1-4. Gather employee data'!F84</f>
        <v>43647</v>
      </c>
      <c r="G84" s="60">
        <f>'1-4. Gather employee data'!I84</f>
        <v>29766.272819996142</v>
      </c>
      <c r="H84" s="50">
        <f>'1-4. Gather employee data'!J84</f>
        <v>2085.6</v>
      </c>
      <c r="I84" s="59">
        <f>'1-4. Gather employee data'!K84</f>
        <v>14.272282710009659</v>
      </c>
      <c r="J84" s="50" t="str">
        <f>'1-4. Gather employee data'!L84</f>
        <v>Active</v>
      </c>
      <c r="K84" s="50" t="str">
        <f>'1-4. Gather employee data'!M84</f>
        <v>FT</v>
      </c>
      <c r="L84" s="50" t="str">
        <f>'1-4. Gather employee data'!N84</f>
        <v>N/A</v>
      </c>
      <c r="M84" s="50" t="str">
        <f>'1-4. Gather employee data'!O84</f>
        <v>Dallas</v>
      </c>
      <c r="N84" s="50" t="str">
        <f>'1-4. Gather employee data'!P84</f>
        <v>Dallas</v>
      </c>
      <c r="O84" s="50" t="str">
        <f>'1-4. Gather employee data'!T84</f>
        <v>TX</v>
      </c>
      <c r="P84" s="50" t="str">
        <f>'1-4. Gather employee data'!V84</f>
        <v>Dallas County, TX</v>
      </c>
      <c r="Q84" s="59">
        <f>VLOOKUP(P84,'6. Gather living wage data'!$B$11:$Q$1048576,16,FALSE)</f>
        <v>15.7</v>
      </c>
      <c r="R84" s="60">
        <f>Q84*'Standards &amp; Assumptions'!$C$10*'Standards &amp; Assumptions'!$C$11</f>
        <v>32656</v>
      </c>
      <c r="S84" s="28">
        <f t="shared" si="12"/>
        <v>-1.4277172899903405</v>
      </c>
      <c r="T84" s="27">
        <f t="shared" si="13"/>
        <v>-2889.7271800038579</v>
      </c>
      <c r="U84" s="26" t="str">
        <f t="shared" si="14"/>
        <v>No</v>
      </c>
      <c r="V84" s="26">
        <f>R84*('Standards &amp; Assumptions'!$C$12)</f>
        <v>4898.3999999999996</v>
      </c>
      <c r="W84" s="26">
        <f t="shared" si="15"/>
        <v>27757.599999999999</v>
      </c>
      <c r="X84" s="26">
        <f t="shared" si="16"/>
        <v>37554.400000000001</v>
      </c>
      <c r="Y84" s="26" t="str">
        <f t="shared" si="17"/>
        <v>Yes</v>
      </c>
    </row>
    <row r="85" spans="2:25" ht="15" thickBot="1" x14ac:dyDescent="0.35">
      <c r="B85" s="154">
        <f>'1-4. Gather employee data'!B85</f>
        <v>73</v>
      </c>
      <c r="C85" s="50" t="str">
        <f>'1-4. Gather employee data'!C85</f>
        <v>Sales Associate</v>
      </c>
      <c r="D85" s="50" t="str">
        <f>'1-4. Gather employee data'!D85</f>
        <v>Apparel</v>
      </c>
      <c r="E85" s="61">
        <f>'1-4. Gather employee data'!E85</f>
        <v>42005</v>
      </c>
      <c r="F85" s="61">
        <f>'1-4. Gather employee data'!F85</f>
        <v>43647</v>
      </c>
      <c r="G85" s="60">
        <f>'1-4. Gather employee data'!I85</f>
        <v>29835.024080976826</v>
      </c>
      <c r="H85" s="50">
        <f>'1-4. Gather employee data'!J85</f>
        <v>2085.6</v>
      </c>
      <c r="I85" s="59">
        <f>'1-4. Gather employee data'!K85</f>
        <v>14.305247449643664</v>
      </c>
      <c r="J85" s="50" t="str">
        <f>'1-4. Gather employee data'!L85</f>
        <v>Active</v>
      </c>
      <c r="K85" s="50" t="str">
        <f>'1-4. Gather employee data'!M85</f>
        <v>FT</v>
      </c>
      <c r="L85" s="50" t="str">
        <f>'1-4. Gather employee data'!N85</f>
        <v>N/A</v>
      </c>
      <c r="M85" s="50" t="str">
        <f>'1-4. Gather employee data'!O85</f>
        <v>Dallas</v>
      </c>
      <c r="N85" s="50" t="str">
        <f>'1-4. Gather employee data'!P85</f>
        <v>Dallas</v>
      </c>
      <c r="O85" s="50" t="str">
        <f>'1-4. Gather employee data'!T85</f>
        <v>TX</v>
      </c>
      <c r="P85" s="50" t="str">
        <f>'1-4. Gather employee data'!V85</f>
        <v>Dallas County, TX</v>
      </c>
      <c r="Q85" s="59">
        <f>VLOOKUP(P85,'6. Gather living wage data'!$B$11:$Q$1048576,16,FALSE)</f>
        <v>15.7</v>
      </c>
      <c r="R85" s="60">
        <f>Q85*'Standards &amp; Assumptions'!$C$10*'Standards &amp; Assumptions'!$C$11</f>
        <v>32656</v>
      </c>
      <c r="S85" s="28">
        <f t="shared" si="12"/>
        <v>-1.3947525503563352</v>
      </c>
      <c r="T85" s="27">
        <f t="shared" si="13"/>
        <v>-2820.9759190231744</v>
      </c>
      <c r="U85" s="26" t="str">
        <f t="shared" si="14"/>
        <v>No</v>
      </c>
      <c r="V85" s="26">
        <f>R85*('Standards &amp; Assumptions'!$C$12)</f>
        <v>4898.3999999999996</v>
      </c>
      <c r="W85" s="26">
        <f t="shared" si="15"/>
        <v>27757.599999999999</v>
      </c>
      <c r="X85" s="26">
        <f t="shared" si="16"/>
        <v>37554.400000000001</v>
      </c>
      <c r="Y85" s="26" t="str">
        <f t="shared" si="17"/>
        <v>Yes</v>
      </c>
    </row>
    <row r="86" spans="2:25" ht="15" thickBot="1" x14ac:dyDescent="0.35">
      <c r="B86" s="154">
        <f>'1-4. Gather employee data'!B86</f>
        <v>74</v>
      </c>
      <c r="C86" s="50" t="str">
        <f>'1-4. Gather employee data'!C86</f>
        <v>Sales Associate</v>
      </c>
      <c r="D86" s="50" t="str">
        <f>'1-4. Gather employee data'!D86</f>
        <v>Apparel</v>
      </c>
      <c r="E86" s="61">
        <f>'1-4. Gather employee data'!E86</f>
        <v>43101</v>
      </c>
      <c r="F86" s="61">
        <f>'1-4. Gather employee data'!F86</f>
        <v>43647</v>
      </c>
      <c r="G86" s="60">
        <f>'1-4. Gather employee data'!I86</f>
        <v>29964.975505247789</v>
      </c>
      <c r="H86" s="50">
        <f>'1-4. Gather employee data'!J86</f>
        <v>2085.6</v>
      </c>
      <c r="I86" s="59">
        <f>'1-4. Gather employee data'!K86</f>
        <v>14.367556341219693</v>
      </c>
      <c r="J86" s="50" t="str">
        <f>'1-4. Gather employee data'!L86</f>
        <v>Active</v>
      </c>
      <c r="K86" s="50" t="str">
        <f>'1-4. Gather employee data'!M86</f>
        <v>FT</v>
      </c>
      <c r="L86" s="50" t="str">
        <f>'1-4. Gather employee data'!N86</f>
        <v>N/A</v>
      </c>
      <c r="M86" s="50" t="str">
        <f>'1-4. Gather employee data'!O86</f>
        <v>Dallas</v>
      </c>
      <c r="N86" s="50" t="str">
        <f>'1-4. Gather employee data'!P86</f>
        <v>Dallas</v>
      </c>
      <c r="O86" s="50" t="str">
        <f>'1-4. Gather employee data'!T86</f>
        <v>TX</v>
      </c>
      <c r="P86" s="50" t="str">
        <f>'1-4. Gather employee data'!V86</f>
        <v>Dallas County, TX</v>
      </c>
      <c r="Q86" s="59">
        <f>VLOOKUP(P86,'6. Gather living wage data'!$B$11:$Q$1048576,16,FALSE)</f>
        <v>15.7</v>
      </c>
      <c r="R86" s="60">
        <f>Q86*'Standards &amp; Assumptions'!$C$10*'Standards &amp; Assumptions'!$C$11</f>
        <v>32656</v>
      </c>
      <c r="S86" s="28">
        <f t="shared" si="12"/>
        <v>-1.3324436587803064</v>
      </c>
      <c r="T86" s="27">
        <f t="shared" si="13"/>
        <v>-2691.0244947522115</v>
      </c>
      <c r="U86" s="26" t="str">
        <f t="shared" si="14"/>
        <v>No</v>
      </c>
      <c r="V86" s="26">
        <f>R86*('Standards &amp; Assumptions'!$C$12)</f>
        <v>4898.3999999999996</v>
      </c>
      <c r="W86" s="26">
        <f t="shared" si="15"/>
        <v>27757.599999999999</v>
      </c>
      <c r="X86" s="26">
        <f t="shared" si="16"/>
        <v>37554.400000000001</v>
      </c>
      <c r="Y86" s="26" t="str">
        <f t="shared" si="17"/>
        <v>Yes</v>
      </c>
    </row>
    <row r="87" spans="2:25" ht="15" thickBot="1" x14ac:dyDescent="0.35">
      <c r="B87" s="154">
        <f>'1-4. Gather employee data'!B87</f>
        <v>75</v>
      </c>
      <c r="C87" s="50" t="str">
        <f>'1-4. Gather employee data'!C87</f>
        <v>Sales Associate</v>
      </c>
      <c r="D87" s="50" t="str">
        <f>'1-4. Gather employee data'!D87</f>
        <v>Apparel</v>
      </c>
      <c r="E87" s="61">
        <f>'1-4. Gather employee data'!E87</f>
        <v>42005</v>
      </c>
      <c r="F87" s="61">
        <f>'1-4. Gather employee data'!F87</f>
        <v>43647</v>
      </c>
      <c r="G87" s="60">
        <f>'1-4. Gather employee data'!I87</f>
        <v>29971.642696974304</v>
      </c>
      <c r="H87" s="50">
        <f>'1-4. Gather employee data'!J87</f>
        <v>2085.6</v>
      </c>
      <c r="I87" s="59">
        <f>'1-4. Gather employee data'!K87</f>
        <v>14.370753115158374</v>
      </c>
      <c r="J87" s="50" t="str">
        <f>'1-4. Gather employee data'!L87</f>
        <v>Active</v>
      </c>
      <c r="K87" s="50" t="str">
        <f>'1-4. Gather employee data'!M87</f>
        <v>FT</v>
      </c>
      <c r="L87" s="50" t="str">
        <f>'1-4. Gather employee data'!N87</f>
        <v>N/A</v>
      </c>
      <c r="M87" s="50" t="str">
        <f>'1-4. Gather employee data'!O87</f>
        <v>Dallas</v>
      </c>
      <c r="N87" s="50" t="str">
        <f>'1-4. Gather employee data'!P87</f>
        <v>Dallas</v>
      </c>
      <c r="O87" s="50" t="str">
        <f>'1-4. Gather employee data'!T87</f>
        <v>TX</v>
      </c>
      <c r="P87" s="50" t="str">
        <f>'1-4. Gather employee data'!V87</f>
        <v>Dallas County, TX</v>
      </c>
      <c r="Q87" s="59">
        <f>VLOOKUP(P87,'6. Gather living wage data'!$B$11:$Q$1048576,16,FALSE)</f>
        <v>15.7</v>
      </c>
      <c r="R87" s="60">
        <f>Q87*'Standards &amp; Assumptions'!$C$10*'Standards &amp; Assumptions'!$C$11</f>
        <v>32656</v>
      </c>
      <c r="S87" s="28">
        <f t="shared" si="12"/>
        <v>-1.3292468848416252</v>
      </c>
      <c r="T87" s="27">
        <f t="shared" si="13"/>
        <v>-2684.3573030256957</v>
      </c>
      <c r="U87" s="26" t="str">
        <f t="shared" si="14"/>
        <v>No</v>
      </c>
      <c r="V87" s="26">
        <f>R87*('Standards &amp; Assumptions'!$C$12)</f>
        <v>4898.3999999999996</v>
      </c>
      <c r="W87" s="26">
        <f t="shared" si="15"/>
        <v>27757.599999999999</v>
      </c>
      <c r="X87" s="26">
        <f t="shared" si="16"/>
        <v>37554.400000000001</v>
      </c>
      <c r="Y87" s="26" t="str">
        <f t="shared" si="17"/>
        <v>Yes</v>
      </c>
    </row>
    <row r="88" spans="2:25" ht="15" thickBot="1" x14ac:dyDescent="0.35">
      <c r="B88" s="154">
        <f>'1-4. Gather employee data'!B88</f>
        <v>76</v>
      </c>
      <c r="C88" s="50" t="str">
        <f>'1-4. Gather employee data'!C88</f>
        <v>Sales Associate</v>
      </c>
      <c r="D88" s="50" t="str">
        <f>'1-4. Gather employee data'!D88</f>
        <v>Apparel</v>
      </c>
      <c r="E88" s="61">
        <f>'1-4. Gather employee data'!E88</f>
        <v>43101</v>
      </c>
      <c r="F88" s="61">
        <f>'1-4. Gather employee data'!F88</f>
        <v>43647</v>
      </c>
      <c r="G88" s="60">
        <f>'1-4. Gather employee data'!I88</f>
        <v>29987.20215099644</v>
      </c>
      <c r="H88" s="50">
        <f>'1-4. Gather employee data'!J88</f>
        <v>2085.6</v>
      </c>
      <c r="I88" s="59">
        <f>'1-4. Gather employee data'!K88</f>
        <v>14.378213536150959</v>
      </c>
      <c r="J88" s="50" t="str">
        <f>'1-4. Gather employee data'!L88</f>
        <v>Active</v>
      </c>
      <c r="K88" s="50" t="str">
        <f>'1-4. Gather employee data'!M88</f>
        <v>FT</v>
      </c>
      <c r="L88" s="50" t="str">
        <f>'1-4. Gather employee data'!N88</f>
        <v>N/A</v>
      </c>
      <c r="M88" s="50" t="str">
        <f>'1-4. Gather employee data'!O88</f>
        <v>Dallas</v>
      </c>
      <c r="N88" s="50" t="str">
        <f>'1-4. Gather employee data'!P88</f>
        <v>Dallas</v>
      </c>
      <c r="O88" s="50" t="str">
        <f>'1-4. Gather employee data'!T88</f>
        <v>TX</v>
      </c>
      <c r="P88" s="50" t="str">
        <f>'1-4. Gather employee data'!V88</f>
        <v>Dallas County, TX</v>
      </c>
      <c r="Q88" s="59">
        <f>VLOOKUP(P88,'6. Gather living wage data'!$B$11:$Q$1048576,16,FALSE)</f>
        <v>15.7</v>
      </c>
      <c r="R88" s="60">
        <f>Q88*'Standards &amp; Assumptions'!$C$10*'Standards &amp; Assumptions'!$C$11</f>
        <v>32656</v>
      </c>
      <c r="S88" s="28">
        <f t="shared" si="12"/>
        <v>-1.3217864638490404</v>
      </c>
      <c r="T88" s="27">
        <f t="shared" si="13"/>
        <v>-2668.7978490035603</v>
      </c>
      <c r="U88" s="26" t="str">
        <f t="shared" si="14"/>
        <v>No</v>
      </c>
      <c r="V88" s="26">
        <f>R88*('Standards &amp; Assumptions'!$C$12)</f>
        <v>4898.3999999999996</v>
      </c>
      <c r="W88" s="26">
        <f t="shared" si="15"/>
        <v>27757.599999999999</v>
      </c>
      <c r="X88" s="26">
        <f t="shared" si="16"/>
        <v>37554.400000000001</v>
      </c>
      <c r="Y88" s="26" t="str">
        <f t="shared" si="17"/>
        <v>Yes</v>
      </c>
    </row>
    <row r="89" spans="2:25" ht="15" thickBot="1" x14ac:dyDescent="0.35">
      <c r="B89" s="154">
        <f>'1-4. Gather employee data'!B89</f>
        <v>77</v>
      </c>
      <c r="C89" s="50" t="str">
        <f>'1-4. Gather employee data'!C89</f>
        <v>Sales Associate</v>
      </c>
      <c r="D89" s="50" t="str">
        <f>'1-4. Gather employee data'!D89</f>
        <v>Apparel</v>
      </c>
      <c r="E89" s="61">
        <f>'1-4. Gather employee data'!E89</f>
        <v>42005</v>
      </c>
      <c r="F89" s="61">
        <f>'1-4. Gather employee data'!F89</f>
        <v>43647</v>
      </c>
      <c r="G89" s="60">
        <f>'1-4. Gather employee data'!I89</f>
        <v>30051.836977419265</v>
      </c>
      <c r="H89" s="50">
        <f>'1-4. Gather employee data'!J89</f>
        <v>2085.6</v>
      </c>
      <c r="I89" s="59">
        <f>'1-4. Gather employee data'!K89</f>
        <v>14.409204534627573</v>
      </c>
      <c r="J89" s="50" t="str">
        <f>'1-4. Gather employee data'!L89</f>
        <v>Active</v>
      </c>
      <c r="K89" s="50" t="str">
        <f>'1-4. Gather employee data'!M89</f>
        <v>FT</v>
      </c>
      <c r="L89" s="50" t="str">
        <f>'1-4. Gather employee data'!N89</f>
        <v>N/A</v>
      </c>
      <c r="M89" s="50" t="str">
        <f>'1-4. Gather employee data'!O89</f>
        <v>Dallas</v>
      </c>
      <c r="N89" s="50" t="str">
        <f>'1-4. Gather employee data'!P89</f>
        <v>Dallas</v>
      </c>
      <c r="O89" s="50" t="str">
        <f>'1-4. Gather employee data'!T89</f>
        <v>TX</v>
      </c>
      <c r="P89" s="50" t="str">
        <f>'1-4. Gather employee data'!V89</f>
        <v>Dallas County, TX</v>
      </c>
      <c r="Q89" s="59">
        <f>VLOOKUP(P89,'6. Gather living wage data'!$B$11:$Q$1048576,16,FALSE)</f>
        <v>15.7</v>
      </c>
      <c r="R89" s="60">
        <f>Q89*'Standards &amp; Assumptions'!$C$10*'Standards &amp; Assumptions'!$C$11</f>
        <v>32656</v>
      </c>
      <c r="S89" s="28">
        <f t="shared" si="12"/>
        <v>-1.2907954653724261</v>
      </c>
      <c r="T89" s="27">
        <f t="shared" si="13"/>
        <v>-2604.1630225807348</v>
      </c>
      <c r="U89" s="26" t="str">
        <f t="shared" si="14"/>
        <v>No</v>
      </c>
      <c r="V89" s="26">
        <f>R89*('Standards &amp; Assumptions'!$C$12)</f>
        <v>4898.3999999999996</v>
      </c>
      <c r="W89" s="26">
        <f t="shared" si="15"/>
        <v>27757.599999999999</v>
      </c>
      <c r="X89" s="26">
        <f t="shared" si="16"/>
        <v>37554.400000000001</v>
      </c>
      <c r="Y89" s="26" t="str">
        <f t="shared" si="17"/>
        <v>Yes</v>
      </c>
    </row>
    <row r="90" spans="2:25" ht="15" thickBot="1" x14ac:dyDescent="0.35">
      <c r="B90" s="154">
        <f>'1-4. Gather employee data'!B90</f>
        <v>78</v>
      </c>
      <c r="C90" s="50" t="str">
        <f>'1-4. Gather employee data'!C90</f>
        <v>Sales Associate</v>
      </c>
      <c r="D90" s="50" t="str">
        <f>'1-4. Gather employee data'!D90</f>
        <v>Apparel</v>
      </c>
      <c r="E90" s="61">
        <f>'1-4. Gather employee data'!E90</f>
        <v>44013</v>
      </c>
      <c r="F90" s="61">
        <f>'1-4. Gather employee data'!F90</f>
        <v>43647</v>
      </c>
      <c r="G90" s="60">
        <f>'1-4. Gather employee data'!I90</f>
        <v>27844.482369761081</v>
      </c>
      <c r="H90" s="50">
        <f>'1-4. Gather employee data'!J90</f>
        <v>1929.18</v>
      </c>
      <c r="I90" s="59">
        <f>'1-4. Gather employee data'!K90</f>
        <v>14.433325231321639</v>
      </c>
      <c r="J90" s="50" t="str">
        <f>'1-4. Gather employee data'!L90</f>
        <v>Active</v>
      </c>
      <c r="K90" s="50" t="str">
        <f>'1-4. Gather employee data'!M90</f>
        <v>FT</v>
      </c>
      <c r="L90" s="50" t="str">
        <f>'1-4. Gather employee data'!N90</f>
        <v>N/A</v>
      </c>
      <c r="M90" s="50" t="str">
        <f>'1-4. Gather employee data'!O90</f>
        <v>Dallas</v>
      </c>
      <c r="N90" s="50" t="str">
        <f>'1-4. Gather employee data'!P90</f>
        <v>Dallas</v>
      </c>
      <c r="O90" s="50" t="str">
        <f>'1-4. Gather employee data'!T90</f>
        <v>TX</v>
      </c>
      <c r="P90" s="50" t="str">
        <f>'1-4. Gather employee data'!V90</f>
        <v>Dallas County, TX</v>
      </c>
      <c r="Q90" s="59">
        <f>VLOOKUP(P90,'6. Gather living wage data'!$B$11:$Q$1048576,16,FALSE)</f>
        <v>15.7</v>
      </c>
      <c r="R90" s="60">
        <f>Q90*'Standards &amp; Assumptions'!$C$10*'Standards &amp; Assumptions'!$C$11</f>
        <v>32656</v>
      </c>
      <c r="S90" s="28">
        <f t="shared" si="12"/>
        <v>-1.2666747686783602</v>
      </c>
      <c r="T90" s="27">
        <f t="shared" si="13"/>
        <v>-4811.5176302389191</v>
      </c>
      <c r="U90" s="26" t="str">
        <f t="shared" si="14"/>
        <v>No</v>
      </c>
      <c r="V90" s="26">
        <f>R90*('Standards &amp; Assumptions'!$C$12)</f>
        <v>4898.3999999999996</v>
      </c>
      <c r="W90" s="26">
        <f t="shared" si="15"/>
        <v>27757.599999999999</v>
      </c>
      <c r="X90" s="26">
        <f t="shared" si="16"/>
        <v>37554.400000000001</v>
      </c>
      <c r="Y90" s="26" t="str">
        <f t="shared" si="17"/>
        <v>Yes</v>
      </c>
    </row>
    <row r="91" spans="2:25" ht="15" thickBot="1" x14ac:dyDescent="0.35">
      <c r="B91" s="154">
        <f>'1-4. Gather employee data'!B91</f>
        <v>79</v>
      </c>
      <c r="C91" s="50" t="str">
        <f>'1-4. Gather employee data'!C91</f>
        <v>Sales Associate</v>
      </c>
      <c r="D91" s="50" t="str">
        <f>'1-4. Gather employee data'!D91</f>
        <v>Apparel</v>
      </c>
      <c r="E91" s="61">
        <f>'1-4. Gather employee data'!E91</f>
        <v>44013</v>
      </c>
      <c r="F91" s="61">
        <f>'1-4. Gather employee data'!F91</f>
        <v>43647</v>
      </c>
      <c r="G91" s="60">
        <f>'1-4. Gather employee data'!I91</f>
        <v>27877.611755540587</v>
      </c>
      <c r="H91" s="50">
        <f>'1-4. Gather employee data'!J91</f>
        <v>1929.18</v>
      </c>
      <c r="I91" s="59">
        <f>'1-4. Gather employee data'!K91</f>
        <v>14.450498012388987</v>
      </c>
      <c r="J91" s="50" t="str">
        <f>'1-4. Gather employee data'!L91</f>
        <v>Active</v>
      </c>
      <c r="K91" s="50" t="str">
        <f>'1-4. Gather employee data'!M91</f>
        <v>FT</v>
      </c>
      <c r="L91" s="50" t="str">
        <f>'1-4. Gather employee data'!N91</f>
        <v>N/A</v>
      </c>
      <c r="M91" s="50" t="str">
        <f>'1-4. Gather employee data'!O91</f>
        <v>Dallas</v>
      </c>
      <c r="N91" s="50" t="str">
        <f>'1-4. Gather employee data'!P91</f>
        <v>Dallas</v>
      </c>
      <c r="O91" s="50" t="str">
        <f>'1-4. Gather employee data'!T91</f>
        <v>TX</v>
      </c>
      <c r="P91" s="50" t="str">
        <f>'1-4. Gather employee data'!V91</f>
        <v>Dallas County, TX</v>
      </c>
      <c r="Q91" s="59">
        <f>VLOOKUP(P91,'6. Gather living wage data'!$B$11:$Q$1048576,16,FALSE)</f>
        <v>15.7</v>
      </c>
      <c r="R91" s="60">
        <f>Q91*'Standards &amp; Assumptions'!$C$10*'Standards &amp; Assumptions'!$C$11</f>
        <v>32656</v>
      </c>
      <c r="S91" s="28">
        <f t="shared" si="12"/>
        <v>-1.2495019876110121</v>
      </c>
      <c r="T91" s="27">
        <f t="shared" si="13"/>
        <v>-4778.3882444594128</v>
      </c>
      <c r="U91" s="26" t="str">
        <f t="shared" si="14"/>
        <v>No</v>
      </c>
      <c r="V91" s="26">
        <f>R91*('Standards &amp; Assumptions'!$C$12)</f>
        <v>4898.3999999999996</v>
      </c>
      <c r="W91" s="26">
        <f t="shared" si="15"/>
        <v>27757.599999999999</v>
      </c>
      <c r="X91" s="26">
        <f t="shared" si="16"/>
        <v>37554.400000000001</v>
      </c>
      <c r="Y91" s="26" t="str">
        <f t="shared" si="17"/>
        <v>Yes</v>
      </c>
    </row>
    <row r="92" spans="2:25" ht="15" thickBot="1" x14ac:dyDescent="0.35">
      <c r="B92" s="154">
        <f>'1-4. Gather employee data'!B92</f>
        <v>80</v>
      </c>
      <c r="C92" s="50" t="str">
        <f>'1-4. Gather employee data'!C92</f>
        <v>Sales Associate</v>
      </c>
      <c r="D92" s="50" t="str">
        <f>'1-4. Gather employee data'!D92</f>
        <v>Apparel</v>
      </c>
      <c r="E92" s="61">
        <f>'1-4. Gather employee data'!E92</f>
        <v>44013</v>
      </c>
      <c r="F92" s="61">
        <f>'1-4. Gather employee data'!F92</f>
        <v>43647</v>
      </c>
      <c r="G92" s="60">
        <f>'1-4. Gather employee data'!I92</f>
        <v>27907.995289311944</v>
      </c>
      <c r="H92" s="50">
        <f>'1-4. Gather employee data'!J92</f>
        <v>1929.18</v>
      </c>
      <c r="I92" s="59">
        <f>'1-4. Gather employee data'!K92</f>
        <v>14.466247467479418</v>
      </c>
      <c r="J92" s="50" t="str">
        <f>'1-4. Gather employee data'!L92</f>
        <v>Active</v>
      </c>
      <c r="K92" s="50" t="str">
        <f>'1-4. Gather employee data'!M92</f>
        <v>FT</v>
      </c>
      <c r="L92" s="50" t="str">
        <f>'1-4. Gather employee data'!N92</f>
        <v>N/A</v>
      </c>
      <c r="M92" s="50" t="str">
        <f>'1-4. Gather employee data'!O92</f>
        <v>Dallas</v>
      </c>
      <c r="N92" s="50" t="str">
        <f>'1-4. Gather employee data'!P92</f>
        <v>Dallas</v>
      </c>
      <c r="O92" s="50" t="str">
        <f>'1-4. Gather employee data'!T92</f>
        <v>TX</v>
      </c>
      <c r="P92" s="50" t="str">
        <f>'1-4. Gather employee data'!V92</f>
        <v>Dallas County, TX</v>
      </c>
      <c r="Q92" s="59">
        <f>VLOOKUP(P92,'6. Gather living wage data'!$B$11:$Q$1048576,16,FALSE)</f>
        <v>15.7</v>
      </c>
      <c r="R92" s="60">
        <f>Q92*'Standards &amp; Assumptions'!$C$10*'Standards &amp; Assumptions'!$C$11</f>
        <v>32656</v>
      </c>
      <c r="S92" s="28">
        <f t="shared" si="12"/>
        <v>-1.2337525325205814</v>
      </c>
      <c r="T92" s="27">
        <f t="shared" si="13"/>
        <v>-4748.0047106880556</v>
      </c>
      <c r="U92" s="26" t="str">
        <f t="shared" si="14"/>
        <v>No</v>
      </c>
      <c r="V92" s="26">
        <f>R92*('Standards &amp; Assumptions'!$C$12)</f>
        <v>4898.3999999999996</v>
      </c>
      <c r="W92" s="26">
        <f t="shared" si="15"/>
        <v>27757.599999999999</v>
      </c>
      <c r="X92" s="26">
        <f t="shared" si="16"/>
        <v>37554.400000000001</v>
      </c>
      <c r="Y92" s="26" t="str">
        <f t="shared" si="17"/>
        <v>Yes</v>
      </c>
    </row>
    <row r="93" spans="2:25" ht="15" thickBot="1" x14ac:dyDescent="0.35">
      <c r="B93" s="154">
        <f>'1-4. Gather employee data'!B93</f>
        <v>81</v>
      </c>
      <c r="C93" s="50" t="str">
        <f>'1-4. Gather employee data'!C93</f>
        <v>Sales Associate</v>
      </c>
      <c r="D93" s="50" t="str">
        <f>'1-4. Gather employee data'!D93</f>
        <v>Apparel</v>
      </c>
      <c r="E93" s="61">
        <f>'1-4. Gather employee data'!E93</f>
        <v>44013</v>
      </c>
      <c r="F93" s="61">
        <f>'1-4. Gather employee data'!F93</f>
        <v>43647</v>
      </c>
      <c r="G93" s="60">
        <f>'1-4. Gather employee data'!I93</f>
        <v>27918.253853710747</v>
      </c>
      <c r="H93" s="50">
        <f>'1-4. Gather employee data'!J93</f>
        <v>1929.18</v>
      </c>
      <c r="I93" s="59">
        <f>'1-4. Gather employee data'!K93</f>
        <v>14.47156504510245</v>
      </c>
      <c r="J93" s="50" t="str">
        <f>'1-4. Gather employee data'!L93</f>
        <v>Active</v>
      </c>
      <c r="K93" s="50" t="str">
        <f>'1-4. Gather employee data'!M93</f>
        <v>FT</v>
      </c>
      <c r="L93" s="50" t="str">
        <f>'1-4. Gather employee data'!N93</f>
        <v>N/A</v>
      </c>
      <c r="M93" s="50" t="str">
        <f>'1-4. Gather employee data'!O93</f>
        <v>Dallas</v>
      </c>
      <c r="N93" s="50" t="str">
        <f>'1-4. Gather employee data'!P93</f>
        <v>Dallas</v>
      </c>
      <c r="O93" s="50" t="str">
        <f>'1-4. Gather employee data'!T93</f>
        <v>TX</v>
      </c>
      <c r="P93" s="50" t="str">
        <f>'1-4. Gather employee data'!V93</f>
        <v>Dallas County, TX</v>
      </c>
      <c r="Q93" s="59">
        <f>VLOOKUP(P93,'6. Gather living wage data'!$B$11:$Q$1048576,16,FALSE)</f>
        <v>15.7</v>
      </c>
      <c r="R93" s="60">
        <f>Q93*'Standards &amp; Assumptions'!$C$10*'Standards &amp; Assumptions'!$C$11</f>
        <v>32656</v>
      </c>
      <c r="S93" s="28">
        <f t="shared" si="12"/>
        <v>-1.2284349548975495</v>
      </c>
      <c r="T93" s="27">
        <f t="shared" si="13"/>
        <v>-4737.7461462892534</v>
      </c>
      <c r="U93" s="26" t="str">
        <f t="shared" si="14"/>
        <v>No</v>
      </c>
      <c r="V93" s="26">
        <f>R93*('Standards &amp; Assumptions'!$C$12)</f>
        <v>4898.3999999999996</v>
      </c>
      <c r="W93" s="26">
        <f t="shared" si="15"/>
        <v>27757.599999999999</v>
      </c>
      <c r="X93" s="26">
        <f t="shared" si="16"/>
        <v>37554.400000000001</v>
      </c>
      <c r="Y93" s="26" t="str">
        <f t="shared" si="17"/>
        <v>Yes</v>
      </c>
    </row>
    <row r="94" spans="2:25" ht="15" thickBot="1" x14ac:dyDescent="0.35">
      <c r="B94" s="154">
        <f>'1-4. Gather employee data'!B94</f>
        <v>82</v>
      </c>
      <c r="C94" s="50" t="str">
        <f>'1-4. Gather employee data'!C94</f>
        <v>Sales Associate</v>
      </c>
      <c r="D94" s="50" t="str">
        <f>'1-4. Gather employee data'!D94</f>
        <v>Apparel</v>
      </c>
      <c r="E94" s="61">
        <f>'1-4. Gather employee data'!E94</f>
        <v>43983</v>
      </c>
      <c r="F94" s="61">
        <f>'1-4. Gather employee data'!F94</f>
        <v>43647</v>
      </c>
      <c r="G94" s="60">
        <f>'1-4. Gather employee data'!I94</f>
        <v>30214.809594624898</v>
      </c>
      <c r="H94" s="50">
        <f>'1-4. Gather employee data'!J94</f>
        <v>2085.6</v>
      </c>
      <c r="I94" s="59">
        <f>'1-4. Gather employee data'!K94</f>
        <v>14.487346372566599</v>
      </c>
      <c r="J94" s="50" t="str">
        <f>'1-4. Gather employee data'!L94</f>
        <v>Active</v>
      </c>
      <c r="K94" s="50" t="str">
        <f>'1-4. Gather employee data'!M94</f>
        <v>FT</v>
      </c>
      <c r="L94" s="50" t="str">
        <f>'1-4. Gather employee data'!N94</f>
        <v>N/A</v>
      </c>
      <c r="M94" s="50" t="str">
        <f>'1-4. Gather employee data'!O94</f>
        <v>Lawton</v>
      </c>
      <c r="N94" s="50" t="str">
        <f>'1-4. Gather employee data'!P94</f>
        <v>Comanche</v>
      </c>
      <c r="O94" s="50" t="str">
        <f>'1-4. Gather employee data'!T94</f>
        <v>OK</v>
      </c>
      <c r="P94" s="50" t="str">
        <f>'1-4. Gather employee data'!V94</f>
        <v>Comanche County, OK</v>
      </c>
      <c r="Q94" s="59">
        <f>VLOOKUP(P94,'6. Gather living wage data'!$B$11:$Q$1048576,16,FALSE)</f>
        <v>15.53</v>
      </c>
      <c r="R94" s="60">
        <f>Q94*'Standards &amp; Assumptions'!$C$10*'Standards &amp; Assumptions'!$C$11</f>
        <v>32302.399999999998</v>
      </c>
      <c r="S94" s="28">
        <f t="shared" si="12"/>
        <v>-1.0426536274334008</v>
      </c>
      <c r="T94" s="27">
        <f t="shared" si="13"/>
        <v>-2087.5904053751001</v>
      </c>
      <c r="U94" s="26" t="str">
        <f t="shared" si="14"/>
        <v>No</v>
      </c>
      <c r="V94" s="26">
        <f>R94*('Standards &amp; Assumptions'!$C$12)</f>
        <v>4845.3599999999997</v>
      </c>
      <c r="W94" s="26">
        <f t="shared" si="15"/>
        <v>27457.039999999997</v>
      </c>
      <c r="X94" s="26">
        <f t="shared" si="16"/>
        <v>37147.759999999995</v>
      </c>
      <c r="Y94" s="26" t="str">
        <f t="shared" si="17"/>
        <v>Yes</v>
      </c>
    </row>
    <row r="95" spans="2:25" ht="15" thickBot="1" x14ac:dyDescent="0.35">
      <c r="B95" s="154">
        <f>'1-4. Gather employee data'!B95</f>
        <v>83</v>
      </c>
      <c r="C95" s="50" t="str">
        <f>'1-4. Gather employee data'!C95</f>
        <v>Sales Associate</v>
      </c>
      <c r="D95" s="50" t="str">
        <f>'1-4. Gather employee data'!D95</f>
        <v>Apparel</v>
      </c>
      <c r="E95" s="61">
        <f>'1-4. Gather employee data'!E95</f>
        <v>43983</v>
      </c>
      <c r="F95" s="61">
        <f>'1-4. Gather employee data'!F95</f>
        <v>43647</v>
      </c>
      <c r="G95" s="60">
        <f>'1-4. Gather employee data'!I95</f>
        <v>30274.090205312332</v>
      </c>
      <c r="H95" s="50">
        <f>'1-4. Gather employee data'!J95</f>
        <v>2085.6</v>
      </c>
      <c r="I95" s="59">
        <f>'1-4. Gather employee data'!K95</f>
        <v>14.515770140636906</v>
      </c>
      <c r="J95" s="50" t="str">
        <f>'1-4. Gather employee data'!L95</f>
        <v>Active</v>
      </c>
      <c r="K95" s="50" t="str">
        <f>'1-4. Gather employee data'!M95</f>
        <v>FT</v>
      </c>
      <c r="L95" s="50" t="str">
        <f>'1-4. Gather employee data'!N95</f>
        <v>N/A</v>
      </c>
      <c r="M95" s="50" t="str">
        <f>'1-4. Gather employee data'!O95</f>
        <v>Lawton</v>
      </c>
      <c r="N95" s="50" t="str">
        <f>'1-4. Gather employee data'!P95</f>
        <v>Comanche</v>
      </c>
      <c r="O95" s="50" t="str">
        <f>'1-4. Gather employee data'!T95</f>
        <v>OK</v>
      </c>
      <c r="P95" s="50" t="str">
        <f>'1-4. Gather employee data'!V95</f>
        <v>Comanche County, OK</v>
      </c>
      <c r="Q95" s="59">
        <f>VLOOKUP(P95,'6. Gather living wage data'!$B$11:$Q$1048576,16,FALSE)</f>
        <v>15.53</v>
      </c>
      <c r="R95" s="60">
        <f>Q95*'Standards &amp; Assumptions'!$C$10*'Standards &amp; Assumptions'!$C$11</f>
        <v>32302.399999999998</v>
      </c>
      <c r="S95" s="28">
        <f t="shared" si="12"/>
        <v>-1.014229859363093</v>
      </c>
      <c r="T95" s="27">
        <f t="shared" si="13"/>
        <v>-2028.309794687666</v>
      </c>
      <c r="U95" s="26" t="str">
        <f t="shared" si="14"/>
        <v>No</v>
      </c>
      <c r="V95" s="26">
        <f>R95*('Standards &amp; Assumptions'!$C$12)</f>
        <v>4845.3599999999997</v>
      </c>
      <c r="W95" s="26">
        <f t="shared" si="15"/>
        <v>27457.039999999997</v>
      </c>
      <c r="X95" s="26">
        <f t="shared" si="16"/>
        <v>37147.759999999995</v>
      </c>
      <c r="Y95" s="26" t="str">
        <f t="shared" si="17"/>
        <v>Yes</v>
      </c>
    </row>
    <row r="96" spans="2:25" ht="15" thickBot="1" x14ac:dyDescent="0.35">
      <c r="B96" s="154">
        <f>'1-4. Gather employee data'!B96</f>
        <v>84</v>
      </c>
      <c r="C96" s="50" t="str">
        <f>'1-4. Gather employee data'!C96</f>
        <v>Sales Associate</v>
      </c>
      <c r="D96" s="50" t="str">
        <f>'1-4. Gather employee data'!D96</f>
        <v>Apparel</v>
      </c>
      <c r="E96" s="61">
        <f>'1-4. Gather employee data'!E96</f>
        <v>43983</v>
      </c>
      <c r="F96" s="61">
        <f>'1-4. Gather employee data'!F96</f>
        <v>43647</v>
      </c>
      <c r="G96" s="60">
        <f>'1-4. Gather employee data'!I96</f>
        <v>30315.337861836571</v>
      </c>
      <c r="H96" s="50">
        <f>'1-4. Gather employee data'!J96</f>
        <v>2085.6</v>
      </c>
      <c r="I96" s="59">
        <f>'1-4. Gather employee data'!K96</f>
        <v>14.535547498003726</v>
      </c>
      <c r="J96" s="50" t="str">
        <f>'1-4. Gather employee data'!L96</f>
        <v>Active</v>
      </c>
      <c r="K96" s="50" t="str">
        <f>'1-4. Gather employee data'!M96</f>
        <v>FT</v>
      </c>
      <c r="L96" s="50" t="str">
        <f>'1-4. Gather employee data'!N96</f>
        <v>N/A</v>
      </c>
      <c r="M96" s="50" t="str">
        <f>'1-4. Gather employee data'!O96</f>
        <v>Lawton</v>
      </c>
      <c r="N96" s="50" t="str">
        <f>'1-4. Gather employee data'!P96</f>
        <v>Comanche</v>
      </c>
      <c r="O96" s="50" t="str">
        <f>'1-4. Gather employee data'!T96</f>
        <v>OK</v>
      </c>
      <c r="P96" s="50" t="str">
        <f>'1-4. Gather employee data'!V96</f>
        <v>Comanche County, OK</v>
      </c>
      <c r="Q96" s="59">
        <f>VLOOKUP(P96,'6. Gather living wage data'!$B$11:$Q$1048576,16,FALSE)</f>
        <v>15.53</v>
      </c>
      <c r="R96" s="60">
        <f>Q96*'Standards &amp; Assumptions'!$C$10*'Standards &amp; Assumptions'!$C$11</f>
        <v>32302.399999999998</v>
      </c>
      <c r="S96" s="28">
        <f t="shared" si="12"/>
        <v>-0.99445250199627289</v>
      </c>
      <c r="T96" s="27">
        <f t="shared" si="13"/>
        <v>-1987.0621381634264</v>
      </c>
      <c r="U96" s="26" t="str">
        <f t="shared" si="14"/>
        <v>No</v>
      </c>
      <c r="V96" s="26">
        <f>R96*('Standards &amp; Assumptions'!$C$12)</f>
        <v>4845.3599999999997</v>
      </c>
      <c r="W96" s="26">
        <f t="shared" si="15"/>
        <v>27457.039999999997</v>
      </c>
      <c r="X96" s="26">
        <f t="shared" si="16"/>
        <v>37147.759999999995</v>
      </c>
      <c r="Y96" s="26" t="str">
        <f t="shared" si="17"/>
        <v>Yes</v>
      </c>
    </row>
    <row r="97" spans="2:25" ht="15" thickBot="1" x14ac:dyDescent="0.35">
      <c r="B97" s="154">
        <f>'1-4. Gather employee data'!B97</f>
        <v>85</v>
      </c>
      <c r="C97" s="50" t="str">
        <f>'1-4. Gather employee data'!C97</f>
        <v>Sales Associate</v>
      </c>
      <c r="D97" s="50" t="str">
        <f>'1-4. Gather employee data'!D97</f>
        <v>Apparel</v>
      </c>
      <c r="E97" s="61">
        <f>'1-4. Gather employee data'!E97</f>
        <v>43983</v>
      </c>
      <c r="F97" s="61">
        <f>'1-4. Gather employee data'!F97</f>
        <v>43647</v>
      </c>
      <c r="G97" s="60">
        <f>'1-4. Gather employee data'!I97</f>
        <v>30315.563035629544</v>
      </c>
      <c r="H97" s="50">
        <f>'1-4. Gather employee data'!J97</f>
        <v>2085.6</v>
      </c>
      <c r="I97" s="59">
        <f>'1-4. Gather employee data'!K97</f>
        <v>14.535655463957395</v>
      </c>
      <c r="J97" s="50" t="str">
        <f>'1-4. Gather employee data'!L97</f>
        <v>Active</v>
      </c>
      <c r="K97" s="50" t="str">
        <f>'1-4. Gather employee data'!M97</f>
        <v>FT</v>
      </c>
      <c r="L97" s="50" t="str">
        <f>'1-4. Gather employee data'!N97</f>
        <v>N/A</v>
      </c>
      <c r="M97" s="50" t="str">
        <f>'1-4. Gather employee data'!O97</f>
        <v>Lawton</v>
      </c>
      <c r="N97" s="50" t="str">
        <f>'1-4. Gather employee data'!P97</f>
        <v>Comanche</v>
      </c>
      <c r="O97" s="50" t="str">
        <f>'1-4. Gather employee data'!T97</f>
        <v>OK</v>
      </c>
      <c r="P97" s="50" t="str">
        <f>'1-4. Gather employee data'!V97</f>
        <v>Comanche County, OK</v>
      </c>
      <c r="Q97" s="59">
        <f>VLOOKUP(P97,'6. Gather living wage data'!$B$11:$Q$1048576,16,FALSE)</f>
        <v>15.53</v>
      </c>
      <c r="R97" s="60">
        <f>Q97*'Standards &amp; Assumptions'!$C$10*'Standards &amp; Assumptions'!$C$11</f>
        <v>32302.399999999998</v>
      </c>
      <c r="S97" s="28">
        <f t="shared" si="12"/>
        <v>-0.99434453604260398</v>
      </c>
      <c r="T97" s="27">
        <f t="shared" si="13"/>
        <v>-1986.8369643704536</v>
      </c>
      <c r="U97" s="26" t="str">
        <f t="shared" si="14"/>
        <v>No</v>
      </c>
      <c r="V97" s="26">
        <f>R97*('Standards &amp; Assumptions'!$C$12)</f>
        <v>4845.3599999999997</v>
      </c>
      <c r="W97" s="26">
        <f t="shared" si="15"/>
        <v>27457.039999999997</v>
      </c>
      <c r="X97" s="26">
        <f t="shared" si="16"/>
        <v>37147.759999999995</v>
      </c>
      <c r="Y97" s="26" t="str">
        <f t="shared" si="17"/>
        <v>Yes</v>
      </c>
    </row>
    <row r="98" spans="2:25" ht="15" thickBot="1" x14ac:dyDescent="0.35">
      <c r="B98" s="154">
        <f>'1-4. Gather employee data'!B98</f>
        <v>86</v>
      </c>
      <c r="C98" s="50" t="str">
        <f>'1-4. Gather employee data'!C98</f>
        <v>Sales Associate</v>
      </c>
      <c r="D98" s="50" t="str">
        <f>'1-4. Gather employee data'!D98</f>
        <v>Apparel</v>
      </c>
      <c r="E98" s="61">
        <f>'1-4. Gather employee data'!E98</f>
        <v>43983</v>
      </c>
      <c r="F98" s="61">
        <f>'1-4. Gather employee data'!F98</f>
        <v>43647</v>
      </c>
      <c r="G98" s="60">
        <f>'1-4. Gather employee data'!I98</f>
        <v>28850.594458877629</v>
      </c>
      <c r="H98" s="50">
        <f>'1-4. Gather employee data'!J98</f>
        <v>1981.32</v>
      </c>
      <c r="I98" s="59">
        <f>'1-4. Gather employee data'!K98</f>
        <v>14.561299769283927</v>
      </c>
      <c r="J98" s="50" t="str">
        <f>'1-4. Gather employee data'!L98</f>
        <v>Active</v>
      </c>
      <c r="K98" s="50" t="str">
        <f>'1-4. Gather employee data'!M98</f>
        <v>FT</v>
      </c>
      <c r="L98" s="50" t="str">
        <f>'1-4. Gather employee data'!N98</f>
        <v>N/A</v>
      </c>
      <c r="M98" s="50" t="str">
        <f>'1-4. Gather employee data'!O98</f>
        <v>Lawton</v>
      </c>
      <c r="N98" s="50" t="str">
        <f>'1-4. Gather employee data'!P98</f>
        <v>Comanche</v>
      </c>
      <c r="O98" s="50" t="str">
        <f>'1-4. Gather employee data'!T98</f>
        <v>OK</v>
      </c>
      <c r="P98" s="50" t="str">
        <f>'1-4. Gather employee data'!V98</f>
        <v>Comanche County, OK</v>
      </c>
      <c r="Q98" s="59">
        <f>VLOOKUP(P98,'6. Gather living wage data'!$B$11:$Q$1048576,16,FALSE)</f>
        <v>15.53</v>
      </c>
      <c r="R98" s="60">
        <f>Q98*'Standards &amp; Assumptions'!$C$10*'Standards &amp; Assumptions'!$C$11</f>
        <v>32302.399999999998</v>
      </c>
      <c r="S98" s="28">
        <f t="shared" si="12"/>
        <v>-0.96870023071607214</v>
      </c>
      <c r="T98" s="27">
        <f t="shared" si="13"/>
        <v>-3451.8055411223686</v>
      </c>
      <c r="U98" s="26" t="str">
        <f t="shared" si="14"/>
        <v>No</v>
      </c>
      <c r="V98" s="26">
        <f>R98*('Standards &amp; Assumptions'!$C$12)</f>
        <v>4845.3599999999997</v>
      </c>
      <c r="W98" s="26">
        <f t="shared" si="15"/>
        <v>27457.039999999997</v>
      </c>
      <c r="X98" s="26">
        <f t="shared" si="16"/>
        <v>37147.759999999995</v>
      </c>
      <c r="Y98" s="26" t="str">
        <f t="shared" si="17"/>
        <v>Yes</v>
      </c>
    </row>
    <row r="99" spans="2:25" ht="15" thickBot="1" x14ac:dyDescent="0.35">
      <c r="B99" s="154">
        <f>'1-4. Gather employee data'!B99</f>
        <v>87</v>
      </c>
      <c r="C99" s="50" t="str">
        <f>'1-4. Gather employee data'!C99</f>
        <v>Sales Associate</v>
      </c>
      <c r="D99" s="50" t="str">
        <f>'1-4. Gather employee data'!D99</f>
        <v>Apparel</v>
      </c>
      <c r="E99" s="61">
        <f>'1-4. Gather employee data'!E99</f>
        <v>43983</v>
      </c>
      <c r="F99" s="61">
        <f>'1-4. Gather employee data'!F99</f>
        <v>43647</v>
      </c>
      <c r="G99" s="60">
        <f>'1-4. Gather employee data'!I99</f>
        <v>28126.193006446982</v>
      </c>
      <c r="H99" s="50">
        <f>'1-4. Gather employee data'!J99</f>
        <v>1929.18</v>
      </c>
      <c r="I99" s="59">
        <f>'1-4. Gather employee data'!K99</f>
        <v>14.579351333958979</v>
      </c>
      <c r="J99" s="50" t="str">
        <f>'1-4. Gather employee data'!L99</f>
        <v>Active</v>
      </c>
      <c r="K99" s="50" t="str">
        <f>'1-4. Gather employee data'!M99</f>
        <v>FT</v>
      </c>
      <c r="L99" s="50" t="str">
        <f>'1-4. Gather employee data'!N99</f>
        <v>N/A</v>
      </c>
      <c r="M99" s="50" t="str">
        <f>'1-4. Gather employee data'!O99</f>
        <v>Lawton</v>
      </c>
      <c r="N99" s="50" t="str">
        <f>'1-4. Gather employee data'!P99</f>
        <v>Comanche</v>
      </c>
      <c r="O99" s="50" t="str">
        <f>'1-4. Gather employee data'!T99</f>
        <v>OK</v>
      </c>
      <c r="P99" s="50" t="str">
        <f>'1-4. Gather employee data'!V99</f>
        <v>Comanche County, OK</v>
      </c>
      <c r="Q99" s="59">
        <f>VLOOKUP(P99,'6. Gather living wage data'!$B$11:$Q$1048576,16,FALSE)</f>
        <v>15.53</v>
      </c>
      <c r="R99" s="60">
        <f>Q99*'Standards &amp; Assumptions'!$C$10*'Standards &amp; Assumptions'!$C$11</f>
        <v>32302.399999999998</v>
      </c>
      <c r="S99" s="28">
        <f t="shared" si="12"/>
        <v>-0.95064866604102072</v>
      </c>
      <c r="T99" s="27">
        <f t="shared" si="13"/>
        <v>-4176.2069935530162</v>
      </c>
      <c r="U99" s="26" t="str">
        <f t="shared" si="14"/>
        <v>No</v>
      </c>
      <c r="V99" s="26">
        <f>R99*('Standards &amp; Assumptions'!$C$12)</f>
        <v>4845.3599999999997</v>
      </c>
      <c r="W99" s="26">
        <f t="shared" si="15"/>
        <v>27457.039999999997</v>
      </c>
      <c r="X99" s="26">
        <f t="shared" si="16"/>
        <v>37147.759999999995</v>
      </c>
      <c r="Y99" s="26" t="str">
        <f t="shared" si="17"/>
        <v>Yes</v>
      </c>
    </row>
    <row r="100" spans="2:25" ht="15" thickBot="1" x14ac:dyDescent="0.35">
      <c r="B100" s="154">
        <f>'1-4. Gather employee data'!B100</f>
        <v>88</v>
      </c>
      <c r="C100" s="50" t="str">
        <f>'1-4. Gather employee data'!C100</f>
        <v>Sales Associate</v>
      </c>
      <c r="D100" s="50" t="str">
        <f>'1-4. Gather employee data'!D100</f>
        <v>Apparel</v>
      </c>
      <c r="E100" s="61">
        <f>'1-4. Gather employee data'!E100</f>
        <v>43983</v>
      </c>
      <c r="F100" s="61">
        <f>'1-4. Gather employee data'!F100</f>
        <v>43647</v>
      </c>
      <c r="G100" s="60">
        <f>'1-4. Gather employee data'!I100</f>
        <v>27377.552159728057</v>
      </c>
      <c r="H100" s="50">
        <f>'1-4. Gather employee data'!J100</f>
        <v>1877.04</v>
      </c>
      <c r="I100" s="59">
        <f>'1-4. Gather employee data'!K100</f>
        <v>14.585492136410549</v>
      </c>
      <c r="J100" s="50" t="str">
        <f>'1-4. Gather employee data'!L100</f>
        <v>Active</v>
      </c>
      <c r="K100" s="50" t="str">
        <f>'1-4. Gather employee data'!M100</f>
        <v>FT</v>
      </c>
      <c r="L100" s="50" t="str">
        <f>'1-4. Gather employee data'!N100</f>
        <v>N/A</v>
      </c>
      <c r="M100" s="50" t="str">
        <f>'1-4. Gather employee data'!O100</f>
        <v>Lawton</v>
      </c>
      <c r="N100" s="50" t="str">
        <f>'1-4. Gather employee data'!P100</f>
        <v>Comanche</v>
      </c>
      <c r="O100" s="50" t="str">
        <f>'1-4. Gather employee data'!T100</f>
        <v>OK</v>
      </c>
      <c r="P100" s="50" t="str">
        <f>'1-4. Gather employee data'!V100</f>
        <v>Comanche County, OK</v>
      </c>
      <c r="Q100" s="59">
        <f>VLOOKUP(P100,'6. Gather living wage data'!$B$11:$Q$1048576,16,FALSE)</f>
        <v>15.53</v>
      </c>
      <c r="R100" s="60">
        <f>Q100*'Standards &amp; Assumptions'!$C$10*'Standards &amp; Assumptions'!$C$11</f>
        <v>32302.399999999998</v>
      </c>
      <c r="S100" s="28">
        <f t="shared" si="12"/>
        <v>-0.94450786358945038</v>
      </c>
      <c r="T100" s="27">
        <f t="shared" si="13"/>
        <v>-4924.8478402719411</v>
      </c>
      <c r="U100" s="26" t="str">
        <f t="shared" si="14"/>
        <v>No</v>
      </c>
      <c r="V100" s="26">
        <f>R100*('Standards &amp; Assumptions'!$C$12)</f>
        <v>4845.3599999999997</v>
      </c>
      <c r="W100" s="26">
        <f t="shared" si="15"/>
        <v>27457.039999999997</v>
      </c>
      <c r="X100" s="26">
        <f t="shared" si="16"/>
        <v>37147.759999999995</v>
      </c>
      <c r="Y100" s="26" t="str">
        <f t="shared" si="17"/>
        <v>No</v>
      </c>
    </row>
    <row r="101" spans="2:25" ht="15" thickBot="1" x14ac:dyDescent="0.35">
      <c r="B101" s="154">
        <f>'1-4. Gather employee data'!B101</f>
        <v>89</v>
      </c>
      <c r="C101" s="50" t="str">
        <f>'1-4. Gather employee data'!C101</f>
        <v>Senior Sales Associate</v>
      </c>
      <c r="D101" s="50" t="str">
        <f>'1-4. Gather employee data'!D101</f>
        <v>Apparel</v>
      </c>
      <c r="E101" s="61">
        <f>'1-4. Gather employee data'!E101</f>
        <v>42736</v>
      </c>
      <c r="F101" s="61">
        <f>'1-4. Gather employee data'!F101</f>
        <v>43647</v>
      </c>
      <c r="G101" s="60">
        <f>'1-4. Gather employee data'!I101</f>
        <v>26623.85032200026</v>
      </c>
      <c r="H101" s="50">
        <f>'1-4. Gather employee data'!J101</f>
        <v>1824.9</v>
      </c>
      <c r="I101" s="59">
        <f>'1-4. Gather employee data'!K101</f>
        <v>14.589210544139547</v>
      </c>
      <c r="J101" s="50" t="str">
        <f>'1-4. Gather employee data'!L101</f>
        <v>Active</v>
      </c>
      <c r="K101" s="50" t="str">
        <f>'1-4. Gather employee data'!M101</f>
        <v>FT</v>
      </c>
      <c r="L101" s="50" t="str">
        <f>'1-4. Gather employee data'!N101</f>
        <v>N/A</v>
      </c>
      <c r="M101" s="50" t="str">
        <f>'1-4. Gather employee data'!O101</f>
        <v>Lawton</v>
      </c>
      <c r="N101" s="50" t="str">
        <f>'1-4. Gather employee data'!P101</f>
        <v>Comanche</v>
      </c>
      <c r="O101" s="50" t="str">
        <f>'1-4. Gather employee data'!T101</f>
        <v>OK</v>
      </c>
      <c r="P101" s="50" t="str">
        <f>'1-4. Gather employee data'!V101</f>
        <v>Comanche County, OK</v>
      </c>
      <c r="Q101" s="59">
        <f>VLOOKUP(P101,'6. Gather living wage data'!$B$11:$Q$1048576,16,FALSE)</f>
        <v>15.53</v>
      </c>
      <c r="R101" s="60">
        <f>Q101*'Standards &amp; Assumptions'!$C$10*'Standards &amp; Assumptions'!$C$11</f>
        <v>32302.399999999998</v>
      </c>
      <c r="S101" s="28">
        <f t="shared" si="12"/>
        <v>-0.94078945586045215</v>
      </c>
      <c r="T101" s="27">
        <f t="shared" si="13"/>
        <v>-5678.5496779997375</v>
      </c>
      <c r="U101" s="26" t="str">
        <f t="shared" si="14"/>
        <v>No</v>
      </c>
      <c r="V101" s="26">
        <f>R101*('Standards &amp; Assumptions'!$C$12)</f>
        <v>4845.3599999999997</v>
      </c>
      <c r="W101" s="26">
        <f t="shared" si="15"/>
        <v>27457.039999999997</v>
      </c>
      <c r="X101" s="26">
        <f t="shared" si="16"/>
        <v>37147.759999999995</v>
      </c>
      <c r="Y101" s="26" t="str">
        <f t="shared" si="17"/>
        <v>No</v>
      </c>
    </row>
    <row r="102" spans="2:25" ht="15" thickBot="1" x14ac:dyDescent="0.35">
      <c r="B102" s="154">
        <f>'1-4. Gather employee data'!B102</f>
        <v>90</v>
      </c>
      <c r="C102" s="50" t="str">
        <f>'1-4. Gather employee data'!C102</f>
        <v>Sales Associate</v>
      </c>
      <c r="D102" s="50" t="str">
        <f>'1-4. Gather employee data'!D102</f>
        <v>Apparel</v>
      </c>
      <c r="E102" s="61">
        <f>'1-4. Gather employee data'!E102</f>
        <v>43983</v>
      </c>
      <c r="F102" s="61">
        <f>'1-4. Gather employee data'!F102</f>
        <v>43647</v>
      </c>
      <c r="G102" s="60">
        <f>'1-4. Gather employee data'!I102</f>
        <v>26627.737504832501</v>
      </c>
      <c r="H102" s="50">
        <f>'1-4. Gather employee data'!J102</f>
        <v>1824.9</v>
      </c>
      <c r="I102" s="59">
        <f>'1-4. Gather employee data'!K102</f>
        <v>14.591340624052002</v>
      </c>
      <c r="J102" s="50" t="str">
        <f>'1-4. Gather employee data'!L102</f>
        <v>Active</v>
      </c>
      <c r="K102" s="50" t="str">
        <f>'1-4. Gather employee data'!M102</f>
        <v>FT</v>
      </c>
      <c r="L102" s="50" t="str">
        <f>'1-4. Gather employee data'!N102</f>
        <v>N/A</v>
      </c>
      <c r="M102" s="50" t="str">
        <f>'1-4. Gather employee data'!O102</f>
        <v>Lawton</v>
      </c>
      <c r="N102" s="50" t="str">
        <f>'1-4. Gather employee data'!P102</f>
        <v>Comanche</v>
      </c>
      <c r="O102" s="50" t="str">
        <f>'1-4. Gather employee data'!T102</f>
        <v>OK</v>
      </c>
      <c r="P102" s="50" t="str">
        <f>'1-4. Gather employee data'!V102</f>
        <v>Comanche County, OK</v>
      </c>
      <c r="Q102" s="59">
        <f>VLOOKUP(P102,'6. Gather living wage data'!$B$11:$Q$1048576,16,FALSE)</f>
        <v>15.53</v>
      </c>
      <c r="R102" s="60">
        <f>Q102*'Standards &amp; Assumptions'!$C$10*'Standards &amp; Assumptions'!$C$11</f>
        <v>32302.399999999998</v>
      </c>
      <c r="S102" s="28">
        <f t="shared" si="12"/>
        <v>-0.93865937594799753</v>
      </c>
      <c r="T102" s="27">
        <f t="shared" si="13"/>
        <v>-5674.6624951674967</v>
      </c>
      <c r="U102" s="26" t="str">
        <f t="shared" si="14"/>
        <v>No</v>
      </c>
      <c r="V102" s="26">
        <f>R102*('Standards &amp; Assumptions'!$C$12)</f>
        <v>4845.3599999999997</v>
      </c>
      <c r="W102" s="26">
        <f t="shared" si="15"/>
        <v>27457.039999999997</v>
      </c>
      <c r="X102" s="26">
        <f t="shared" si="16"/>
        <v>37147.759999999995</v>
      </c>
      <c r="Y102" s="26" t="str">
        <f t="shared" si="17"/>
        <v>No</v>
      </c>
    </row>
    <row r="103" spans="2:25" ht="15" thickBot="1" x14ac:dyDescent="0.35">
      <c r="B103" s="154">
        <f>'1-4. Gather employee data'!B103</f>
        <v>91</v>
      </c>
      <c r="C103" s="50" t="str">
        <f>'1-4. Gather employee data'!C103</f>
        <v>Sales Associate</v>
      </c>
      <c r="D103" s="50" t="str">
        <f>'1-4. Gather employee data'!D103</f>
        <v>Apparel</v>
      </c>
      <c r="E103" s="61">
        <f>'1-4. Gather employee data'!E103</f>
        <v>43983</v>
      </c>
      <c r="F103" s="61">
        <f>'1-4. Gather employee data'!F103</f>
        <v>43647</v>
      </c>
      <c r="G103" s="60">
        <f>'1-4. Gather employee data'!I103</f>
        <v>25106.775733753955</v>
      </c>
      <c r="H103" s="50">
        <f>'1-4. Gather employee data'!J103</f>
        <v>1720.6200000000001</v>
      </c>
      <c r="I103" s="59">
        <f>'1-4. Gather employee data'!K103</f>
        <v>14.591702836043957</v>
      </c>
      <c r="J103" s="50" t="str">
        <f>'1-4. Gather employee data'!L103</f>
        <v>Active</v>
      </c>
      <c r="K103" s="50" t="str">
        <f>'1-4. Gather employee data'!M103</f>
        <v>FT</v>
      </c>
      <c r="L103" s="50" t="str">
        <f>'1-4. Gather employee data'!N103</f>
        <v>N/A</v>
      </c>
      <c r="M103" s="50" t="str">
        <f>'1-4. Gather employee data'!O103</f>
        <v>Lawton</v>
      </c>
      <c r="N103" s="50" t="str">
        <f>'1-4. Gather employee data'!P103</f>
        <v>Comanche</v>
      </c>
      <c r="O103" s="50" t="str">
        <f>'1-4. Gather employee data'!T103</f>
        <v>OK</v>
      </c>
      <c r="P103" s="50" t="str">
        <f>'1-4. Gather employee data'!V103</f>
        <v>Comanche County, OK</v>
      </c>
      <c r="Q103" s="59">
        <f>VLOOKUP(P103,'6. Gather living wage data'!$B$11:$Q$1048576,16,FALSE)</f>
        <v>15.53</v>
      </c>
      <c r="R103" s="60">
        <f>Q103*'Standards &amp; Assumptions'!$C$10*'Standards &amp; Assumptions'!$C$11</f>
        <v>32302.399999999998</v>
      </c>
      <c r="S103" s="28">
        <f t="shared" si="12"/>
        <v>-0.93829716395604201</v>
      </c>
      <c r="T103" s="27">
        <f t="shared" si="13"/>
        <v>-7195.6242662460427</v>
      </c>
      <c r="U103" s="26" t="str">
        <f t="shared" si="14"/>
        <v>No</v>
      </c>
      <c r="V103" s="26">
        <f>R103*('Standards &amp; Assumptions'!$C$12)</f>
        <v>4845.3599999999997</v>
      </c>
      <c r="W103" s="26">
        <f t="shared" si="15"/>
        <v>27457.039999999997</v>
      </c>
      <c r="X103" s="26">
        <f t="shared" si="16"/>
        <v>37147.759999999995</v>
      </c>
      <c r="Y103" s="26" t="str">
        <f t="shared" si="17"/>
        <v>No</v>
      </c>
    </row>
    <row r="104" spans="2:25" ht="15" thickBot="1" x14ac:dyDescent="0.35">
      <c r="B104" s="154">
        <f>'1-4. Gather employee data'!B104</f>
        <v>92</v>
      </c>
      <c r="C104" s="50" t="str">
        <f>'1-4. Gather employee data'!C104</f>
        <v>Sales Associate</v>
      </c>
      <c r="D104" s="50" t="str">
        <f>'1-4. Gather employee data'!D104</f>
        <v>Apparel</v>
      </c>
      <c r="E104" s="61">
        <f>'1-4. Gather employee data'!E104</f>
        <v>43983</v>
      </c>
      <c r="F104" s="61">
        <f>'1-4. Gather employee data'!F104</f>
        <v>43647</v>
      </c>
      <c r="G104" s="60">
        <f>'1-4. Gather employee data'!I104</f>
        <v>25159.679049978989</v>
      </c>
      <c r="H104" s="50">
        <f>'1-4. Gather employee data'!J104</f>
        <v>1720.6200000000001</v>
      </c>
      <c r="I104" s="59">
        <f>'1-4. Gather employee data'!K104</f>
        <v>14.622449494937284</v>
      </c>
      <c r="J104" s="50" t="str">
        <f>'1-4. Gather employee data'!L104</f>
        <v>Active</v>
      </c>
      <c r="K104" s="50" t="str">
        <f>'1-4. Gather employee data'!M104</f>
        <v>FT</v>
      </c>
      <c r="L104" s="50" t="str">
        <f>'1-4. Gather employee data'!N104</f>
        <v>N/A</v>
      </c>
      <c r="M104" s="50" t="str">
        <f>'1-4. Gather employee data'!O104</f>
        <v>Lawton</v>
      </c>
      <c r="N104" s="50" t="str">
        <f>'1-4. Gather employee data'!P104</f>
        <v>Comanche</v>
      </c>
      <c r="O104" s="50" t="str">
        <f>'1-4. Gather employee data'!T104</f>
        <v>OK</v>
      </c>
      <c r="P104" s="50" t="str">
        <f>'1-4. Gather employee data'!V104</f>
        <v>Comanche County, OK</v>
      </c>
      <c r="Q104" s="59">
        <f>VLOOKUP(P104,'6. Gather living wage data'!$B$11:$Q$1048576,16,FALSE)</f>
        <v>15.53</v>
      </c>
      <c r="R104" s="60">
        <f>Q104*'Standards &amp; Assumptions'!$C$10*'Standards &amp; Assumptions'!$C$11</f>
        <v>32302.399999999998</v>
      </c>
      <c r="S104" s="28">
        <f t="shared" si="12"/>
        <v>-0.90755050506271573</v>
      </c>
      <c r="T104" s="27">
        <f t="shared" si="13"/>
        <v>-7142.7209500210083</v>
      </c>
      <c r="U104" s="26" t="str">
        <f t="shared" si="14"/>
        <v>No</v>
      </c>
      <c r="V104" s="26">
        <f>R104*('Standards &amp; Assumptions'!$C$12)</f>
        <v>4845.3599999999997</v>
      </c>
      <c r="W104" s="26">
        <f t="shared" si="15"/>
        <v>27457.039999999997</v>
      </c>
      <c r="X104" s="26">
        <f t="shared" si="16"/>
        <v>37147.759999999995</v>
      </c>
      <c r="Y104" s="26" t="str">
        <f t="shared" si="17"/>
        <v>No</v>
      </c>
    </row>
    <row r="105" spans="2:25" ht="15" thickBot="1" x14ac:dyDescent="0.35">
      <c r="B105" s="154">
        <f>'1-4. Gather employee data'!B105</f>
        <v>93</v>
      </c>
      <c r="C105" s="50" t="str">
        <f>'1-4. Gather employee data'!C105</f>
        <v>Sales Associate</v>
      </c>
      <c r="D105" s="50" t="str">
        <f>'1-4. Gather employee data'!D105</f>
        <v>Apparel</v>
      </c>
      <c r="E105" s="61">
        <f>'1-4. Gather employee data'!E105</f>
        <v>43983</v>
      </c>
      <c r="F105" s="61">
        <f>'1-4. Gather employee data'!F105</f>
        <v>43647</v>
      </c>
      <c r="G105" s="60">
        <f>'1-4. Gather employee data'!I105</f>
        <v>24406.297279252187</v>
      </c>
      <c r="H105" s="50">
        <f>'1-4. Gather employee data'!J105</f>
        <v>1668.48</v>
      </c>
      <c r="I105" s="59">
        <f>'1-4. Gather employee data'!K105</f>
        <v>14.627863252332773</v>
      </c>
      <c r="J105" s="50" t="str">
        <f>'1-4. Gather employee data'!L105</f>
        <v>Active</v>
      </c>
      <c r="K105" s="50" t="str">
        <f>'1-4. Gather employee data'!M105</f>
        <v>FT</v>
      </c>
      <c r="L105" s="50" t="str">
        <f>'1-4. Gather employee data'!N105</f>
        <v>N/A</v>
      </c>
      <c r="M105" s="50" t="str">
        <f>'1-4. Gather employee data'!O105</f>
        <v>Lawton</v>
      </c>
      <c r="N105" s="50" t="str">
        <f>'1-4. Gather employee data'!P105</f>
        <v>Comanche</v>
      </c>
      <c r="O105" s="50" t="str">
        <f>'1-4. Gather employee data'!T105</f>
        <v>OK</v>
      </c>
      <c r="P105" s="50" t="str">
        <f>'1-4. Gather employee data'!V105</f>
        <v>Comanche County, OK</v>
      </c>
      <c r="Q105" s="59">
        <f>VLOOKUP(P105,'6. Gather living wage data'!$B$11:$Q$1048576,16,FALSE)</f>
        <v>15.53</v>
      </c>
      <c r="R105" s="60">
        <f>Q105*'Standards &amp; Assumptions'!$C$10*'Standards &amp; Assumptions'!$C$11</f>
        <v>32302.399999999998</v>
      </c>
      <c r="S105" s="28">
        <f t="shared" si="12"/>
        <v>-0.9021367476672264</v>
      </c>
      <c r="T105" s="27">
        <f t="shared" si="13"/>
        <v>-7896.102720747811</v>
      </c>
      <c r="U105" s="26" t="str">
        <f t="shared" si="14"/>
        <v>No</v>
      </c>
      <c r="V105" s="26">
        <f>R105*('Standards &amp; Assumptions'!$C$12)</f>
        <v>4845.3599999999997</v>
      </c>
      <c r="W105" s="26">
        <f t="shared" si="15"/>
        <v>27457.039999999997</v>
      </c>
      <c r="X105" s="26">
        <f t="shared" si="16"/>
        <v>37147.759999999995</v>
      </c>
      <c r="Y105" s="26" t="str">
        <f t="shared" si="17"/>
        <v>No</v>
      </c>
    </row>
    <row r="106" spans="2:25" ht="15" thickBot="1" x14ac:dyDescent="0.35">
      <c r="B106" s="154">
        <f>'1-4. Gather employee data'!B106</f>
        <v>94</v>
      </c>
      <c r="C106" s="50" t="str">
        <f>'1-4. Gather employee data'!C106</f>
        <v>Sales Associate</v>
      </c>
      <c r="D106" s="50" t="str">
        <f>'1-4. Gather employee data'!D106</f>
        <v>Apparel</v>
      </c>
      <c r="E106" s="61">
        <f>'1-4. Gather employee data'!E106</f>
        <v>43983</v>
      </c>
      <c r="F106" s="61">
        <f>'1-4. Gather employee data'!F106</f>
        <v>43647</v>
      </c>
      <c r="G106" s="60">
        <f>'1-4. Gather employee data'!I106</f>
        <v>23678.44496662058</v>
      </c>
      <c r="H106" s="50">
        <f>'1-4. Gather employee data'!J106</f>
        <v>1616.34</v>
      </c>
      <c r="I106" s="59">
        <f>'1-4. Gather employee data'!K106</f>
        <v>14.64942089326539</v>
      </c>
      <c r="J106" s="50" t="str">
        <f>'1-4. Gather employee data'!L106</f>
        <v>Active</v>
      </c>
      <c r="K106" s="50" t="str">
        <f>'1-4. Gather employee data'!M106</f>
        <v>FT</v>
      </c>
      <c r="L106" s="50" t="str">
        <f>'1-4. Gather employee data'!N106</f>
        <v>N/A</v>
      </c>
      <c r="M106" s="50" t="str">
        <f>'1-4. Gather employee data'!O106</f>
        <v>Lawton</v>
      </c>
      <c r="N106" s="50" t="str">
        <f>'1-4. Gather employee data'!P106</f>
        <v>Comanche</v>
      </c>
      <c r="O106" s="50" t="str">
        <f>'1-4. Gather employee data'!T106</f>
        <v>OK</v>
      </c>
      <c r="P106" s="50" t="str">
        <f>'1-4. Gather employee data'!V106</f>
        <v>Comanche County, OK</v>
      </c>
      <c r="Q106" s="59">
        <f>VLOOKUP(P106,'6. Gather living wage data'!$B$11:$Q$1048576,16,FALSE)</f>
        <v>15.53</v>
      </c>
      <c r="R106" s="60">
        <f>Q106*'Standards &amp; Assumptions'!$C$10*'Standards &amp; Assumptions'!$C$11</f>
        <v>32302.399999999998</v>
      </c>
      <c r="S106" s="28">
        <f t="shared" si="12"/>
        <v>-0.8805791067346096</v>
      </c>
      <c r="T106" s="27">
        <f t="shared" si="13"/>
        <v>-8623.9550333794177</v>
      </c>
      <c r="U106" s="26" t="str">
        <f t="shared" si="14"/>
        <v>No</v>
      </c>
      <c r="V106" s="26">
        <f>R106*('Standards &amp; Assumptions'!$C$12)</f>
        <v>4845.3599999999997</v>
      </c>
      <c r="W106" s="26">
        <f t="shared" si="15"/>
        <v>27457.039999999997</v>
      </c>
      <c r="X106" s="26">
        <f t="shared" si="16"/>
        <v>37147.759999999995</v>
      </c>
      <c r="Y106" s="26" t="str">
        <f t="shared" si="17"/>
        <v>No</v>
      </c>
    </row>
    <row r="107" spans="2:25" ht="15" thickBot="1" x14ac:dyDescent="0.35">
      <c r="B107" s="154">
        <f>'1-4. Gather employee data'!B107</f>
        <v>95</v>
      </c>
      <c r="C107" s="50" t="str">
        <f>'1-4. Gather employee data'!C107</f>
        <v>Sales Associate</v>
      </c>
      <c r="D107" s="50" t="str">
        <f>'1-4. Gather employee data'!D107</f>
        <v>Apparel</v>
      </c>
      <c r="E107" s="61">
        <f>'1-4. Gather employee data'!E107</f>
        <v>44029</v>
      </c>
      <c r="F107" s="61">
        <f>'1-4. Gather employee data'!F107</f>
        <v>43647</v>
      </c>
      <c r="G107" s="60">
        <f>'1-4. Gather employee data'!I107</f>
        <v>30574.465270761262</v>
      </c>
      <c r="H107" s="50">
        <f>'1-4. Gather employee data'!J107</f>
        <v>2085.6</v>
      </c>
      <c r="I107" s="59">
        <f>'1-4. Gather employee data'!K107</f>
        <v>14.659793474664971</v>
      </c>
      <c r="J107" s="50" t="str">
        <f>'1-4. Gather employee data'!L107</f>
        <v>Active</v>
      </c>
      <c r="K107" s="50" t="str">
        <f>'1-4. Gather employee data'!M107</f>
        <v>FT</v>
      </c>
      <c r="L107" s="50" t="str">
        <f>'1-4. Gather employee data'!N107</f>
        <v>N/A</v>
      </c>
      <c r="M107" s="50" t="str">
        <f>'1-4. Gather employee data'!O107</f>
        <v>Dallas</v>
      </c>
      <c r="N107" s="50" t="str">
        <f>'1-4. Gather employee data'!P107</f>
        <v>Dallas</v>
      </c>
      <c r="O107" s="50" t="str">
        <f>'1-4. Gather employee data'!T107</f>
        <v>TX</v>
      </c>
      <c r="P107" s="50" t="str">
        <f>'1-4. Gather employee data'!V107</f>
        <v>Dallas County, TX</v>
      </c>
      <c r="Q107" s="59">
        <f>VLOOKUP(P107,'6. Gather living wage data'!$B$11:$Q$1048576,16,FALSE)</f>
        <v>15.7</v>
      </c>
      <c r="R107" s="60">
        <f>Q107*'Standards &amp; Assumptions'!$C$10*'Standards &amp; Assumptions'!$C$11</f>
        <v>32656</v>
      </c>
      <c r="S107" s="28">
        <f t="shared" si="12"/>
        <v>-1.0402065253350283</v>
      </c>
      <c r="T107" s="27">
        <f t="shared" si="13"/>
        <v>-2081.5347292387378</v>
      </c>
      <c r="U107" s="26" t="str">
        <f t="shared" si="14"/>
        <v>No</v>
      </c>
      <c r="V107" s="26">
        <f>R107*('Standards &amp; Assumptions'!$C$12)</f>
        <v>4898.3999999999996</v>
      </c>
      <c r="W107" s="26">
        <f t="shared" si="15"/>
        <v>27757.599999999999</v>
      </c>
      <c r="X107" s="26">
        <f t="shared" si="16"/>
        <v>37554.400000000001</v>
      </c>
      <c r="Y107" s="26" t="str">
        <f t="shared" si="17"/>
        <v>Yes</v>
      </c>
    </row>
    <row r="108" spans="2:25" ht="15" thickBot="1" x14ac:dyDescent="0.35">
      <c r="B108" s="154">
        <f>'1-4. Gather employee data'!B108</f>
        <v>96</v>
      </c>
      <c r="C108" s="50" t="str">
        <f>'1-4. Gather employee data'!C108</f>
        <v>Sales Associate</v>
      </c>
      <c r="D108" s="50" t="str">
        <f>'1-4. Gather employee data'!D108</f>
        <v>Apparel</v>
      </c>
      <c r="E108" s="61">
        <f>'1-4. Gather employee data'!E108</f>
        <v>44031</v>
      </c>
      <c r="F108" s="61">
        <f>'1-4. Gather employee data'!F108</f>
        <v>43647</v>
      </c>
      <c r="G108" s="60">
        <f>'1-4. Gather employee data'!I108</f>
        <v>30578.394156644757</v>
      </c>
      <c r="H108" s="50">
        <f>'1-4. Gather employee data'!J108</f>
        <v>2085.6</v>
      </c>
      <c r="I108" s="59">
        <f>'1-4. Gather employee data'!K108</f>
        <v>14.661677290297641</v>
      </c>
      <c r="J108" s="50" t="str">
        <f>'1-4. Gather employee data'!L108</f>
        <v>Active</v>
      </c>
      <c r="K108" s="50" t="str">
        <f>'1-4. Gather employee data'!M108</f>
        <v>FT</v>
      </c>
      <c r="L108" s="50" t="str">
        <f>'1-4. Gather employee data'!N108</f>
        <v>N/A</v>
      </c>
      <c r="M108" s="50" t="str">
        <f>'1-4. Gather employee data'!O108</f>
        <v>Dallas</v>
      </c>
      <c r="N108" s="50" t="str">
        <f>'1-4. Gather employee data'!P108</f>
        <v>Dallas</v>
      </c>
      <c r="O108" s="50" t="str">
        <f>'1-4. Gather employee data'!T108</f>
        <v>TX</v>
      </c>
      <c r="P108" s="50" t="str">
        <f>'1-4. Gather employee data'!V108</f>
        <v>Dallas County, TX</v>
      </c>
      <c r="Q108" s="59">
        <f>VLOOKUP(P108,'6. Gather living wage data'!$B$11:$Q$1048576,16,FALSE)</f>
        <v>15.7</v>
      </c>
      <c r="R108" s="60">
        <f>Q108*'Standards &amp; Assumptions'!$C$10*'Standards &amp; Assumptions'!$C$11</f>
        <v>32656</v>
      </c>
      <c r="S108" s="28">
        <f t="shared" si="12"/>
        <v>-1.0383227097023582</v>
      </c>
      <c r="T108" s="27">
        <f t="shared" si="13"/>
        <v>-2077.6058433552425</v>
      </c>
      <c r="U108" s="26" t="str">
        <f t="shared" si="14"/>
        <v>No</v>
      </c>
      <c r="V108" s="26">
        <f>R108*('Standards &amp; Assumptions'!$C$12)</f>
        <v>4898.3999999999996</v>
      </c>
      <c r="W108" s="26">
        <f t="shared" si="15"/>
        <v>27757.599999999999</v>
      </c>
      <c r="X108" s="26">
        <f t="shared" si="16"/>
        <v>37554.400000000001</v>
      </c>
      <c r="Y108" s="26" t="str">
        <f t="shared" si="17"/>
        <v>Yes</v>
      </c>
    </row>
    <row r="109" spans="2:25" ht="15" thickBot="1" x14ac:dyDescent="0.35">
      <c r="B109" s="154">
        <f>'1-4. Gather employee data'!B109</f>
        <v>97</v>
      </c>
      <c r="C109" s="50" t="str">
        <f>'1-4. Gather employee data'!C109</f>
        <v>Sales Associate</v>
      </c>
      <c r="D109" s="50" t="str">
        <f>'1-4. Gather employee data'!D109</f>
        <v>Apparel</v>
      </c>
      <c r="E109" s="61">
        <f>'1-4. Gather employee data'!E109</f>
        <v>44032</v>
      </c>
      <c r="F109" s="61">
        <f>'1-4. Gather employee data'!F109</f>
        <v>43647</v>
      </c>
      <c r="G109" s="60">
        <f>'1-4. Gather employee data'!I109</f>
        <v>30598.335788063523</v>
      </c>
      <c r="H109" s="50">
        <f>'1-4. Gather employee data'!J109</f>
        <v>2085.6</v>
      </c>
      <c r="I109" s="59">
        <f>'1-4. Gather employee data'!K109</f>
        <v>14.671238870379518</v>
      </c>
      <c r="J109" s="50" t="str">
        <f>'1-4. Gather employee data'!L109</f>
        <v>Active</v>
      </c>
      <c r="K109" s="50" t="str">
        <f>'1-4. Gather employee data'!M109</f>
        <v>FT</v>
      </c>
      <c r="L109" s="50" t="str">
        <f>'1-4. Gather employee data'!N109</f>
        <v>N/A</v>
      </c>
      <c r="M109" s="50" t="str">
        <f>'1-4. Gather employee data'!O109</f>
        <v>Dallas</v>
      </c>
      <c r="N109" s="50" t="str">
        <f>'1-4. Gather employee data'!P109</f>
        <v>Dallas</v>
      </c>
      <c r="O109" s="50" t="str">
        <f>'1-4. Gather employee data'!T109</f>
        <v>TX</v>
      </c>
      <c r="P109" s="50" t="str">
        <f>'1-4. Gather employee data'!V109</f>
        <v>Dallas County, TX</v>
      </c>
      <c r="Q109" s="59">
        <f>VLOOKUP(P109,'6. Gather living wage data'!$B$11:$Q$1048576,16,FALSE)</f>
        <v>15.7</v>
      </c>
      <c r="R109" s="60">
        <f>Q109*'Standards &amp; Assumptions'!$C$10*'Standards &amp; Assumptions'!$C$11</f>
        <v>32656</v>
      </c>
      <c r="S109" s="28">
        <f t="shared" si="12"/>
        <v>-1.0287611296204808</v>
      </c>
      <c r="T109" s="27">
        <f t="shared" si="13"/>
        <v>-2057.6642119364769</v>
      </c>
      <c r="U109" s="26" t="str">
        <f t="shared" si="14"/>
        <v>No</v>
      </c>
      <c r="V109" s="26">
        <f>R109*('Standards &amp; Assumptions'!$C$12)</f>
        <v>4898.3999999999996</v>
      </c>
      <c r="W109" s="26">
        <f t="shared" si="15"/>
        <v>27757.599999999999</v>
      </c>
      <c r="X109" s="26">
        <f t="shared" si="16"/>
        <v>37554.400000000001</v>
      </c>
      <c r="Y109" s="26" t="str">
        <f t="shared" si="17"/>
        <v>Yes</v>
      </c>
    </row>
    <row r="110" spans="2:25" ht="15" thickBot="1" x14ac:dyDescent="0.35">
      <c r="B110" s="154">
        <f>'1-4. Gather employee data'!B110</f>
        <v>98</v>
      </c>
      <c r="C110" s="50" t="str">
        <f>'1-4. Gather employee data'!C110</f>
        <v>Sales Associate</v>
      </c>
      <c r="D110" s="50" t="str">
        <f>'1-4. Gather employee data'!D110</f>
        <v>Apparel</v>
      </c>
      <c r="E110" s="61">
        <f>'1-4. Gather employee data'!E110</f>
        <v>44023</v>
      </c>
      <c r="F110" s="61">
        <f>'1-4. Gather employee data'!F110</f>
        <v>43647</v>
      </c>
      <c r="G110" s="60">
        <f>'1-4. Gather employee data'!I110</f>
        <v>29116.75354834049</v>
      </c>
      <c r="H110" s="50">
        <f>'1-4. Gather employee data'!J110</f>
        <v>1981.32</v>
      </c>
      <c r="I110" s="59">
        <f>'1-4. Gather employee data'!K110</f>
        <v>14.69563399568999</v>
      </c>
      <c r="J110" s="50" t="str">
        <f>'1-4. Gather employee data'!L110</f>
        <v>Active</v>
      </c>
      <c r="K110" s="50" t="str">
        <f>'1-4. Gather employee data'!M110</f>
        <v>FT</v>
      </c>
      <c r="L110" s="50" t="str">
        <f>'1-4. Gather employee data'!N110</f>
        <v>N/A</v>
      </c>
      <c r="M110" s="50" t="str">
        <f>'1-4. Gather employee data'!O110</f>
        <v>Dallas</v>
      </c>
      <c r="N110" s="50" t="str">
        <f>'1-4. Gather employee data'!P110</f>
        <v>Dallas</v>
      </c>
      <c r="O110" s="50" t="str">
        <f>'1-4. Gather employee data'!T110</f>
        <v>TX</v>
      </c>
      <c r="P110" s="50" t="str">
        <f>'1-4. Gather employee data'!V110</f>
        <v>Dallas County, TX</v>
      </c>
      <c r="Q110" s="59">
        <f>VLOOKUP(P110,'6. Gather living wage data'!$B$11:$Q$1048576,16,FALSE)</f>
        <v>15.7</v>
      </c>
      <c r="R110" s="60">
        <f>Q110*'Standards &amp; Assumptions'!$C$10*'Standards &amp; Assumptions'!$C$11</f>
        <v>32656</v>
      </c>
      <c r="S110" s="28">
        <f t="shared" si="12"/>
        <v>-1.0043660043100093</v>
      </c>
      <c r="T110" s="27">
        <f t="shared" si="13"/>
        <v>-3539.2464516595101</v>
      </c>
      <c r="U110" s="26" t="str">
        <f t="shared" si="14"/>
        <v>No</v>
      </c>
      <c r="V110" s="26">
        <f>R110*('Standards &amp; Assumptions'!$C$12)</f>
        <v>4898.3999999999996</v>
      </c>
      <c r="W110" s="26">
        <f t="shared" si="15"/>
        <v>27757.599999999999</v>
      </c>
      <c r="X110" s="26">
        <f t="shared" si="16"/>
        <v>37554.400000000001</v>
      </c>
      <c r="Y110" s="26" t="str">
        <f t="shared" si="17"/>
        <v>Yes</v>
      </c>
    </row>
    <row r="111" spans="2:25" ht="15" thickBot="1" x14ac:dyDescent="0.35">
      <c r="B111" s="154">
        <f>'1-4. Gather employee data'!B111</f>
        <v>99</v>
      </c>
      <c r="C111" s="50" t="str">
        <f>'1-4. Gather employee data'!C111</f>
        <v>Sales Associate</v>
      </c>
      <c r="D111" s="50" t="str">
        <f>'1-4. Gather employee data'!D111</f>
        <v>Apparel</v>
      </c>
      <c r="E111" s="61">
        <f>'1-4. Gather employee data'!E111</f>
        <v>44014</v>
      </c>
      <c r="F111" s="61">
        <f>'1-4. Gather employee data'!F111</f>
        <v>43647</v>
      </c>
      <c r="G111" s="60">
        <f>'1-4. Gather employee data'!I111</f>
        <v>27584.897223412772</v>
      </c>
      <c r="H111" s="50">
        <f>'1-4. Gather employee data'!J111</f>
        <v>1877.04</v>
      </c>
      <c r="I111" s="59">
        <f>'1-4. Gather employee data'!K111</f>
        <v>14.695955985707695</v>
      </c>
      <c r="J111" s="50" t="str">
        <f>'1-4. Gather employee data'!L111</f>
        <v>Active</v>
      </c>
      <c r="K111" s="50" t="str">
        <f>'1-4. Gather employee data'!M111</f>
        <v>FT</v>
      </c>
      <c r="L111" s="50" t="str">
        <f>'1-4. Gather employee data'!N111</f>
        <v>N/A</v>
      </c>
      <c r="M111" s="50" t="str">
        <f>'1-4. Gather employee data'!O111</f>
        <v>Dallas</v>
      </c>
      <c r="N111" s="50" t="str">
        <f>'1-4. Gather employee data'!P111</f>
        <v>Dallas</v>
      </c>
      <c r="O111" s="50" t="str">
        <f>'1-4. Gather employee data'!T111</f>
        <v>TX</v>
      </c>
      <c r="P111" s="50" t="str">
        <f>'1-4. Gather employee data'!V111</f>
        <v>Dallas County, TX</v>
      </c>
      <c r="Q111" s="59">
        <f>VLOOKUP(P111,'6. Gather living wage data'!$B$11:$Q$1048576,16,FALSE)</f>
        <v>15.7</v>
      </c>
      <c r="R111" s="60">
        <f>Q111*'Standards &amp; Assumptions'!$C$10*'Standards &amp; Assumptions'!$C$11</f>
        <v>32656</v>
      </c>
      <c r="S111" s="28">
        <f t="shared" si="12"/>
        <v>-1.0040440142923046</v>
      </c>
      <c r="T111" s="27">
        <f t="shared" si="13"/>
        <v>-5071.1027765872277</v>
      </c>
      <c r="U111" s="26" t="str">
        <f t="shared" si="14"/>
        <v>No</v>
      </c>
      <c r="V111" s="26">
        <f>R111*('Standards &amp; Assumptions'!$C$12)</f>
        <v>4898.3999999999996</v>
      </c>
      <c r="W111" s="26">
        <f t="shared" si="15"/>
        <v>27757.599999999999</v>
      </c>
      <c r="X111" s="26">
        <f t="shared" si="16"/>
        <v>37554.400000000001</v>
      </c>
      <c r="Y111" s="26" t="str">
        <f t="shared" si="17"/>
        <v>No</v>
      </c>
    </row>
    <row r="112" spans="2:25" ht="15" thickBot="1" x14ac:dyDescent="0.35">
      <c r="B112" s="154">
        <f>'1-4. Gather employee data'!B112</f>
        <v>100</v>
      </c>
      <c r="C112" s="50" t="str">
        <f>'1-4. Gather employee data'!C112</f>
        <v>Sales Associate</v>
      </c>
      <c r="D112" s="50" t="str">
        <f>'1-4. Gather employee data'!D112</f>
        <v>Apparel</v>
      </c>
      <c r="E112" s="61">
        <f>'1-4. Gather employee data'!E112</f>
        <v>44019</v>
      </c>
      <c r="F112" s="61">
        <f>'1-4. Gather employee data'!F112</f>
        <v>43647</v>
      </c>
      <c r="G112" s="60">
        <f>'1-4. Gather employee data'!I112</f>
        <v>27645.800061656384</v>
      </c>
      <c r="H112" s="50">
        <f>'1-4. Gather employee data'!J112</f>
        <v>1877.04</v>
      </c>
      <c r="I112" s="59">
        <f>'1-4. Gather employee data'!K112</f>
        <v>14.728402197958692</v>
      </c>
      <c r="J112" s="50" t="str">
        <f>'1-4. Gather employee data'!L112</f>
        <v>Active</v>
      </c>
      <c r="K112" s="50" t="str">
        <f>'1-4. Gather employee data'!M112</f>
        <v>FT</v>
      </c>
      <c r="L112" s="50" t="str">
        <f>'1-4. Gather employee data'!N112</f>
        <v>N/A</v>
      </c>
      <c r="M112" s="50" t="str">
        <f>'1-4. Gather employee data'!O112</f>
        <v>Dallas</v>
      </c>
      <c r="N112" s="50" t="str">
        <f>'1-4. Gather employee data'!P112</f>
        <v>Dallas</v>
      </c>
      <c r="O112" s="50" t="str">
        <f>'1-4. Gather employee data'!T112</f>
        <v>TX</v>
      </c>
      <c r="P112" s="50" t="str">
        <f>'1-4. Gather employee data'!V112</f>
        <v>Dallas County, TX</v>
      </c>
      <c r="Q112" s="59">
        <f>VLOOKUP(P112,'6. Gather living wage data'!$B$11:$Q$1048576,16,FALSE)</f>
        <v>15.7</v>
      </c>
      <c r="R112" s="60">
        <f>Q112*'Standards &amp; Assumptions'!$C$10*'Standards &amp; Assumptions'!$C$11</f>
        <v>32656</v>
      </c>
      <c r="S112" s="28">
        <f t="shared" si="12"/>
        <v>-0.97159780204130719</v>
      </c>
      <c r="T112" s="27">
        <f t="shared" si="13"/>
        <v>-5010.1999383436159</v>
      </c>
      <c r="U112" s="26" t="str">
        <f t="shared" si="14"/>
        <v>No</v>
      </c>
      <c r="V112" s="26">
        <f>R112*('Standards &amp; Assumptions'!$C$12)</f>
        <v>4898.3999999999996</v>
      </c>
      <c r="W112" s="26">
        <f t="shared" si="15"/>
        <v>27757.599999999999</v>
      </c>
      <c r="X112" s="26">
        <f t="shared" si="16"/>
        <v>37554.400000000001</v>
      </c>
      <c r="Y112" s="26" t="str">
        <f t="shared" si="17"/>
        <v>No</v>
      </c>
    </row>
    <row r="113" spans="2:25" ht="15" thickBot="1" x14ac:dyDescent="0.35">
      <c r="B113" s="154">
        <f>'1-4. Gather employee data'!B113</f>
        <v>101</v>
      </c>
      <c r="C113" s="50" t="str">
        <f>'1-4. Gather employee data'!C113</f>
        <v>Sales Associate</v>
      </c>
      <c r="D113" s="50" t="str">
        <f>'1-4. Gather employee data'!D113</f>
        <v>Apparel</v>
      </c>
      <c r="E113" s="61">
        <f>'1-4. Gather employee data'!E113</f>
        <v>44017</v>
      </c>
      <c r="F113" s="61">
        <f>'1-4. Gather employee data'!F113</f>
        <v>43647</v>
      </c>
      <c r="G113" s="60">
        <f>'1-4. Gather employee data'!I113</f>
        <v>26901.630420084359</v>
      </c>
      <c r="H113" s="50">
        <f>'1-4. Gather employee data'!J113</f>
        <v>1824.9</v>
      </c>
      <c r="I113" s="59">
        <f>'1-4. Gather employee data'!K113</f>
        <v>14.7414271576987</v>
      </c>
      <c r="J113" s="50" t="str">
        <f>'1-4. Gather employee data'!L113</f>
        <v>Active</v>
      </c>
      <c r="K113" s="50" t="str">
        <f>'1-4. Gather employee data'!M113</f>
        <v>FT</v>
      </c>
      <c r="L113" s="50" t="str">
        <f>'1-4. Gather employee data'!N113</f>
        <v>N/A</v>
      </c>
      <c r="M113" s="50" t="str">
        <f>'1-4. Gather employee data'!O113</f>
        <v>Dallas</v>
      </c>
      <c r="N113" s="50" t="str">
        <f>'1-4. Gather employee data'!P113</f>
        <v>Dallas</v>
      </c>
      <c r="O113" s="50" t="str">
        <f>'1-4. Gather employee data'!T113</f>
        <v>TX</v>
      </c>
      <c r="P113" s="50" t="str">
        <f>'1-4. Gather employee data'!V113</f>
        <v>Dallas County, TX</v>
      </c>
      <c r="Q113" s="59">
        <f>VLOOKUP(P113,'6. Gather living wage data'!$B$11:$Q$1048576,16,FALSE)</f>
        <v>15.7</v>
      </c>
      <c r="R113" s="60">
        <f>Q113*'Standards &amp; Assumptions'!$C$10*'Standards &amp; Assumptions'!$C$11</f>
        <v>32656</v>
      </c>
      <c r="S113" s="28">
        <f t="shared" si="12"/>
        <v>-0.95857284230129913</v>
      </c>
      <c r="T113" s="27">
        <f t="shared" si="13"/>
        <v>-5754.3695799156412</v>
      </c>
      <c r="U113" s="26" t="str">
        <f t="shared" si="14"/>
        <v>No</v>
      </c>
      <c r="V113" s="26">
        <f>R113*('Standards &amp; Assumptions'!$C$12)</f>
        <v>4898.3999999999996</v>
      </c>
      <c r="W113" s="26">
        <f t="shared" si="15"/>
        <v>27757.599999999999</v>
      </c>
      <c r="X113" s="26">
        <f t="shared" si="16"/>
        <v>37554.400000000001</v>
      </c>
      <c r="Y113" s="26" t="str">
        <f t="shared" si="17"/>
        <v>No</v>
      </c>
    </row>
    <row r="114" spans="2:25" ht="15" thickBot="1" x14ac:dyDescent="0.35">
      <c r="B114" s="154">
        <f>'1-4. Gather employee data'!B114</f>
        <v>102</v>
      </c>
      <c r="C114" s="50" t="str">
        <f>'1-4. Gather employee data'!C114</f>
        <v>Sales Associate</v>
      </c>
      <c r="D114" s="50" t="str">
        <f>'1-4. Gather employee data'!D114</f>
        <v>Apparel</v>
      </c>
      <c r="E114" s="61">
        <f>'1-4. Gather employee data'!E114</f>
        <v>44019</v>
      </c>
      <c r="F114" s="61">
        <f>'1-4. Gather employee data'!F114</f>
        <v>43647</v>
      </c>
      <c r="G114" s="60">
        <f>'1-4. Gather employee data'!I114</f>
        <v>26945.441542663888</v>
      </c>
      <c r="H114" s="50">
        <f>'1-4. Gather employee data'!J114</f>
        <v>1824.9</v>
      </c>
      <c r="I114" s="59">
        <f>'1-4. Gather employee data'!K114</f>
        <v>14.765434567737348</v>
      </c>
      <c r="J114" s="50" t="str">
        <f>'1-4. Gather employee data'!L114</f>
        <v>Active</v>
      </c>
      <c r="K114" s="50" t="str">
        <f>'1-4. Gather employee data'!M114</f>
        <v>FT</v>
      </c>
      <c r="L114" s="50" t="str">
        <f>'1-4. Gather employee data'!N114</f>
        <v>N/A</v>
      </c>
      <c r="M114" s="50" t="str">
        <f>'1-4. Gather employee data'!O114</f>
        <v>Dallas</v>
      </c>
      <c r="N114" s="50" t="str">
        <f>'1-4. Gather employee data'!P114</f>
        <v>Dallas</v>
      </c>
      <c r="O114" s="50" t="str">
        <f>'1-4. Gather employee data'!T114</f>
        <v>TX</v>
      </c>
      <c r="P114" s="50" t="str">
        <f>'1-4. Gather employee data'!V114</f>
        <v>Dallas County, TX</v>
      </c>
      <c r="Q114" s="59">
        <f>VLOOKUP(P114,'6. Gather living wage data'!$B$11:$Q$1048576,16,FALSE)</f>
        <v>15.7</v>
      </c>
      <c r="R114" s="60">
        <f>Q114*'Standards &amp; Assumptions'!$C$10*'Standards &amp; Assumptions'!$C$11</f>
        <v>32656</v>
      </c>
      <c r="S114" s="28">
        <f t="shared" si="12"/>
        <v>-0.93456543226265154</v>
      </c>
      <c r="T114" s="27">
        <f t="shared" si="13"/>
        <v>-5710.558457336112</v>
      </c>
      <c r="U114" s="26" t="str">
        <f t="shared" si="14"/>
        <v>No</v>
      </c>
      <c r="V114" s="26">
        <f>R114*('Standards &amp; Assumptions'!$C$12)</f>
        <v>4898.3999999999996</v>
      </c>
      <c r="W114" s="26">
        <f t="shared" si="15"/>
        <v>27757.599999999999</v>
      </c>
      <c r="X114" s="26">
        <f t="shared" si="16"/>
        <v>37554.400000000001</v>
      </c>
      <c r="Y114" s="26" t="str">
        <f t="shared" si="17"/>
        <v>No</v>
      </c>
    </row>
    <row r="115" spans="2:25" ht="15" thickBot="1" x14ac:dyDescent="0.35">
      <c r="B115" s="154">
        <f>'1-4. Gather employee data'!B115</f>
        <v>103</v>
      </c>
      <c r="C115" s="50" t="str">
        <f>'1-4. Gather employee data'!C115</f>
        <v>Sales Associate</v>
      </c>
      <c r="D115" s="50" t="str">
        <f>'1-4. Gather employee data'!D115</f>
        <v>Apparel</v>
      </c>
      <c r="E115" s="61">
        <f>'1-4. Gather employee data'!E115</f>
        <v>44022</v>
      </c>
      <c r="F115" s="61">
        <f>'1-4. Gather employee data'!F115</f>
        <v>43647</v>
      </c>
      <c r="G115" s="60">
        <f>'1-4. Gather employee data'!I115</f>
        <v>27003.996305005378</v>
      </c>
      <c r="H115" s="50">
        <f>'1-4. Gather employee data'!J115</f>
        <v>1824.9</v>
      </c>
      <c r="I115" s="59">
        <f>'1-4. Gather employee data'!K115</f>
        <v>14.797521127187997</v>
      </c>
      <c r="J115" s="50" t="str">
        <f>'1-4. Gather employee data'!L115</f>
        <v>Active</v>
      </c>
      <c r="K115" s="50" t="str">
        <f>'1-4. Gather employee data'!M115</f>
        <v>FT</v>
      </c>
      <c r="L115" s="50" t="str">
        <f>'1-4. Gather employee data'!N115</f>
        <v>N/A</v>
      </c>
      <c r="M115" s="50" t="str">
        <f>'1-4. Gather employee data'!O115</f>
        <v>Dallas</v>
      </c>
      <c r="N115" s="50" t="str">
        <f>'1-4. Gather employee data'!P115</f>
        <v>Dallas</v>
      </c>
      <c r="O115" s="50" t="str">
        <f>'1-4. Gather employee data'!T115</f>
        <v>TX</v>
      </c>
      <c r="P115" s="50" t="str">
        <f>'1-4. Gather employee data'!V115</f>
        <v>Dallas County, TX</v>
      </c>
      <c r="Q115" s="59">
        <f>VLOOKUP(P115,'6. Gather living wage data'!$B$11:$Q$1048576,16,FALSE)</f>
        <v>15.7</v>
      </c>
      <c r="R115" s="60">
        <f>Q115*'Standards &amp; Assumptions'!$C$10*'Standards &amp; Assumptions'!$C$11</f>
        <v>32656</v>
      </c>
      <c r="S115" s="28">
        <f t="shared" si="12"/>
        <v>-0.90247887281200256</v>
      </c>
      <c r="T115" s="27">
        <f t="shared" si="13"/>
        <v>-5652.0036949946225</v>
      </c>
      <c r="U115" s="26" t="str">
        <f t="shared" si="14"/>
        <v>No</v>
      </c>
      <c r="V115" s="26">
        <f>R115*('Standards &amp; Assumptions'!$C$12)</f>
        <v>4898.3999999999996</v>
      </c>
      <c r="W115" s="26">
        <f t="shared" si="15"/>
        <v>27757.599999999999</v>
      </c>
      <c r="X115" s="26">
        <f t="shared" si="16"/>
        <v>37554.400000000001</v>
      </c>
      <c r="Y115" s="26" t="str">
        <f t="shared" si="17"/>
        <v>No</v>
      </c>
    </row>
    <row r="116" spans="2:25" ht="15" thickBot="1" x14ac:dyDescent="0.35">
      <c r="B116" s="154">
        <f>'1-4. Gather employee data'!B116</f>
        <v>104</v>
      </c>
      <c r="C116" s="50" t="str">
        <f>'1-4. Gather employee data'!C116</f>
        <v>Sales Associate</v>
      </c>
      <c r="D116" s="50" t="str">
        <f>'1-4. Gather employee data'!D116</f>
        <v>Apparel</v>
      </c>
      <c r="E116" s="61">
        <f>'1-4. Gather employee data'!E116</f>
        <v>44016</v>
      </c>
      <c r="F116" s="61">
        <f>'1-4. Gather employee data'!F116</f>
        <v>43647</v>
      </c>
      <c r="G116" s="60">
        <f>'1-4. Gather employee data'!I116</f>
        <v>26237.752681921793</v>
      </c>
      <c r="H116" s="50">
        <f>'1-4. Gather employee data'!J116</f>
        <v>1772.76</v>
      </c>
      <c r="I116" s="59">
        <f>'1-4. Gather employee data'!K116</f>
        <v>14.800510323970416</v>
      </c>
      <c r="J116" s="50" t="str">
        <f>'1-4. Gather employee data'!L116</f>
        <v>Active</v>
      </c>
      <c r="K116" s="50" t="str">
        <f>'1-4. Gather employee data'!M116</f>
        <v>FT</v>
      </c>
      <c r="L116" s="50" t="str">
        <f>'1-4. Gather employee data'!N116</f>
        <v>N/A</v>
      </c>
      <c r="M116" s="50" t="str">
        <f>'1-4. Gather employee data'!O116</f>
        <v>Dallas</v>
      </c>
      <c r="N116" s="50" t="str">
        <f>'1-4. Gather employee data'!P116</f>
        <v>Dallas</v>
      </c>
      <c r="O116" s="50" t="str">
        <f>'1-4. Gather employee data'!T116</f>
        <v>TX</v>
      </c>
      <c r="P116" s="50" t="str">
        <f>'1-4. Gather employee data'!V116</f>
        <v>Dallas County, TX</v>
      </c>
      <c r="Q116" s="59">
        <f>VLOOKUP(P116,'6. Gather living wage data'!$B$11:$Q$1048576,16,FALSE)</f>
        <v>15.7</v>
      </c>
      <c r="R116" s="60">
        <f>Q116*'Standards &amp; Assumptions'!$C$10*'Standards &amp; Assumptions'!$C$11</f>
        <v>32656</v>
      </c>
      <c r="S116" s="28">
        <f t="shared" si="12"/>
        <v>-0.89948967602958341</v>
      </c>
      <c r="T116" s="27">
        <f t="shared" si="13"/>
        <v>-6418.2473180782072</v>
      </c>
      <c r="U116" s="26" t="str">
        <f t="shared" si="14"/>
        <v>No</v>
      </c>
      <c r="V116" s="26">
        <f>R116*('Standards &amp; Assumptions'!$C$12)</f>
        <v>4898.3999999999996</v>
      </c>
      <c r="W116" s="26">
        <f t="shared" si="15"/>
        <v>27757.599999999999</v>
      </c>
      <c r="X116" s="26">
        <f t="shared" si="16"/>
        <v>37554.400000000001</v>
      </c>
      <c r="Y116" s="26" t="str">
        <f t="shared" si="17"/>
        <v>No</v>
      </c>
    </row>
    <row r="117" spans="2:25" ht="15" thickBot="1" x14ac:dyDescent="0.35">
      <c r="B117" s="154">
        <f>'1-4. Gather employee data'!B117</f>
        <v>105</v>
      </c>
      <c r="C117" s="50" t="str">
        <f>'1-4. Gather employee data'!C117</f>
        <v>Sales Associate</v>
      </c>
      <c r="D117" s="50" t="str">
        <f>'1-4. Gather employee data'!D117</f>
        <v>Apparel</v>
      </c>
      <c r="E117" s="61">
        <f>'1-4. Gather employee data'!E117</f>
        <v>44021</v>
      </c>
      <c r="F117" s="61">
        <f>'1-4. Gather employee data'!F117</f>
        <v>43647</v>
      </c>
      <c r="G117" s="60">
        <f>'1-4. Gather employee data'!I117</f>
        <v>26269.500724913105</v>
      </c>
      <c r="H117" s="50">
        <f>'1-4. Gather employee data'!J117</f>
        <v>1772.76</v>
      </c>
      <c r="I117" s="59">
        <f>'1-4. Gather employee data'!K117</f>
        <v>14.81841914580265</v>
      </c>
      <c r="J117" s="50" t="str">
        <f>'1-4. Gather employee data'!L117</f>
        <v>Active</v>
      </c>
      <c r="K117" s="50" t="str">
        <f>'1-4. Gather employee data'!M117</f>
        <v>FT</v>
      </c>
      <c r="L117" s="50" t="str">
        <f>'1-4. Gather employee data'!N117</f>
        <v>N/A</v>
      </c>
      <c r="M117" s="50" t="str">
        <f>'1-4. Gather employee data'!O117</f>
        <v>Dallas</v>
      </c>
      <c r="N117" s="50" t="str">
        <f>'1-4. Gather employee data'!P117</f>
        <v>Dallas</v>
      </c>
      <c r="O117" s="50" t="str">
        <f>'1-4. Gather employee data'!T117</f>
        <v>TX</v>
      </c>
      <c r="P117" s="50" t="str">
        <f>'1-4. Gather employee data'!V117</f>
        <v>Dallas County, TX</v>
      </c>
      <c r="Q117" s="59">
        <f>VLOOKUP(P117,'6. Gather living wage data'!$B$11:$Q$1048576,16,FALSE)</f>
        <v>15.7</v>
      </c>
      <c r="R117" s="60">
        <f>Q117*'Standards &amp; Assumptions'!$C$10*'Standards &amp; Assumptions'!$C$11</f>
        <v>32656</v>
      </c>
      <c r="S117" s="28">
        <f t="shared" si="12"/>
        <v>-0.88158085419734888</v>
      </c>
      <c r="T117" s="27">
        <f t="shared" si="13"/>
        <v>-6386.4992750868951</v>
      </c>
      <c r="U117" s="26" t="str">
        <f t="shared" si="14"/>
        <v>No</v>
      </c>
      <c r="V117" s="26">
        <f>R117*('Standards &amp; Assumptions'!$C$12)</f>
        <v>4898.3999999999996</v>
      </c>
      <c r="W117" s="26">
        <f t="shared" si="15"/>
        <v>27757.599999999999</v>
      </c>
      <c r="X117" s="26">
        <f t="shared" si="16"/>
        <v>37554.400000000001</v>
      </c>
      <c r="Y117" s="26" t="str">
        <f t="shared" si="17"/>
        <v>No</v>
      </c>
    </row>
    <row r="118" spans="2:25" ht="15" thickBot="1" x14ac:dyDescent="0.35">
      <c r="B118" s="154">
        <f>'1-4. Gather employee data'!B118</f>
        <v>106</v>
      </c>
      <c r="C118" s="50" t="str">
        <f>'1-4. Gather employee data'!C118</f>
        <v>Sales Associate</v>
      </c>
      <c r="D118" s="50" t="str">
        <f>'1-4. Gather employee data'!D118</f>
        <v>Apparel</v>
      </c>
      <c r="E118" s="61">
        <f>'1-4. Gather employee data'!E118</f>
        <v>44030</v>
      </c>
      <c r="F118" s="61">
        <f>'1-4. Gather employee data'!F118</f>
        <v>43647</v>
      </c>
      <c r="G118" s="60">
        <f>'1-4. Gather employee data'!I118</f>
        <v>25542.977143705408</v>
      </c>
      <c r="H118" s="50">
        <f>'1-4. Gather employee data'!J118</f>
        <v>1720.6200000000001</v>
      </c>
      <c r="I118" s="59">
        <f>'1-4. Gather employee data'!K118</f>
        <v>14.845216923960784</v>
      </c>
      <c r="J118" s="50" t="str">
        <f>'1-4. Gather employee data'!L118</f>
        <v>Active</v>
      </c>
      <c r="K118" s="50" t="str">
        <f>'1-4. Gather employee data'!M118</f>
        <v>FT</v>
      </c>
      <c r="L118" s="50" t="str">
        <f>'1-4. Gather employee data'!N118</f>
        <v>N/A</v>
      </c>
      <c r="M118" s="50" t="str">
        <f>'1-4. Gather employee data'!O118</f>
        <v>Dallas</v>
      </c>
      <c r="N118" s="50" t="str">
        <f>'1-4. Gather employee data'!P118</f>
        <v>Dallas</v>
      </c>
      <c r="O118" s="50" t="str">
        <f>'1-4. Gather employee data'!T118</f>
        <v>TX</v>
      </c>
      <c r="P118" s="50" t="str">
        <f>'1-4. Gather employee data'!V118</f>
        <v>Dallas County, TX</v>
      </c>
      <c r="Q118" s="59">
        <f>VLOOKUP(P118,'6. Gather living wage data'!$B$11:$Q$1048576,16,FALSE)</f>
        <v>15.7</v>
      </c>
      <c r="R118" s="60">
        <f>Q118*'Standards &amp; Assumptions'!$C$10*'Standards &amp; Assumptions'!$C$11</f>
        <v>32656</v>
      </c>
      <c r="S118" s="28">
        <f t="shared" si="12"/>
        <v>-0.85478307603921522</v>
      </c>
      <c r="T118" s="27">
        <f t="shared" si="13"/>
        <v>-7113.0228562945922</v>
      </c>
      <c r="U118" s="26" t="str">
        <f t="shared" si="14"/>
        <v>No</v>
      </c>
      <c r="V118" s="26">
        <f>R118*('Standards &amp; Assumptions'!$C$12)</f>
        <v>4898.3999999999996</v>
      </c>
      <c r="W118" s="26">
        <f t="shared" si="15"/>
        <v>27757.599999999999</v>
      </c>
      <c r="X118" s="26">
        <f t="shared" si="16"/>
        <v>37554.400000000001</v>
      </c>
      <c r="Y118" s="26" t="str">
        <f t="shared" si="17"/>
        <v>No</v>
      </c>
    </row>
    <row r="119" spans="2:25" ht="15" thickBot="1" x14ac:dyDescent="0.35">
      <c r="B119" s="154">
        <f>'1-4. Gather employee data'!B119</f>
        <v>107</v>
      </c>
      <c r="C119" s="50" t="str">
        <f>'1-4. Gather employee data'!C119</f>
        <v>Sales Associate</v>
      </c>
      <c r="D119" s="50" t="str">
        <f>'1-4. Gather employee data'!D119</f>
        <v>Apparel</v>
      </c>
      <c r="E119" s="61">
        <f>'1-4. Gather employee data'!E119</f>
        <v>44020</v>
      </c>
      <c r="F119" s="61">
        <f>'1-4. Gather employee data'!F119</f>
        <v>43647</v>
      </c>
      <c r="G119" s="60">
        <f>'1-4. Gather employee data'!I119</f>
        <v>24813.100657399002</v>
      </c>
      <c r="H119" s="50">
        <f>'1-4. Gather employee data'!J119</f>
        <v>1668.48</v>
      </c>
      <c r="I119" s="59">
        <f>'1-4. Gather employee data'!K119</f>
        <v>14.871680006592229</v>
      </c>
      <c r="J119" s="50" t="str">
        <f>'1-4. Gather employee data'!L119</f>
        <v>Active</v>
      </c>
      <c r="K119" s="50" t="str">
        <f>'1-4. Gather employee data'!M119</f>
        <v>FT</v>
      </c>
      <c r="L119" s="50" t="str">
        <f>'1-4. Gather employee data'!N119</f>
        <v>N/A</v>
      </c>
      <c r="M119" s="50" t="str">
        <f>'1-4. Gather employee data'!O119</f>
        <v>Dallas</v>
      </c>
      <c r="N119" s="50" t="str">
        <f>'1-4. Gather employee data'!P119</f>
        <v>Dallas</v>
      </c>
      <c r="O119" s="50" t="str">
        <f>'1-4. Gather employee data'!T119</f>
        <v>TX</v>
      </c>
      <c r="P119" s="50" t="str">
        <f>'1-4. Gather employee data'!V119</f>
        <v>Dallas County, TX</v>
      </c>
      <c r="Q119" s="59">
        <f>VLOOKUP(P119,'6. Gather living wage data'!$B$11:$Q$1048576,16,FALSE)</f>
        <v>15.7</v>
      </c>
      <c r="R119" s="60">
        <f>Q119*'Standards &amp; Assumptions'!$C$10*'Standards &amp; Assumptions'!$C$11</f>
        <v>32656</v>
      </c>
      <c r="S119" s="28">
        <f t="shared" si="12"/>
        <v>-0.82831999340777074</v>
      </c>
      <c r="T119" s="27">
        <f t="shared" si="13"/>
        <v>-7842.8993426009984</v>
      </c>
      <c r="U119" s="26" t="str">
        <f t="shared" si="14"/>
        <v>No</v>
      </c>
      <c r="V119" s="26">
        <f>R119*('Standards &amp; Assumptions'!$C$12)</f>
        <v>4898.3999999999996</v>
      </c>
      <c r="W119" s="26">
        <f t="shared" si="15"/>
        <v>27757.599999999999</v>
      </c>
      <c r="X119" s="26">
        <f t="shared" si="16"/>
        <v>37554.400000000001</v>
      </c>
      <c r="Y119" s="26" t="str">
        <f t="shared" si="17"/>
        <v>No</v>
      </c>
    </row>
    <row r="120" spans="2:25" ht="15" thickBot="1" x14ac:dyDescent="0.35">
      <c r="B120" s="154">
        <f>'1-4. Gather employee data'!B120</f>
        <v>108</v>
      </c>
      <c r="C120" s="50" t="str">
        <f>'1-4. Gather employee data'!C120</f>
        <v>Sales Associate</v>
      </c>
      <c r="D120" s="50" t="str">
        <f>'1-4. Gather employee data'!D120</f>
        <v>Apparel</v>
      </c>
      <c r="E120" s="61">
        <f>'1-4. Gather employee data'!E120</f>
        <v>44033</v>
      </c>
      <c r="F120" s="61">
        <f>'1-4. Gather employee data'!F120</f>
        <v>43647</v>
      </c>
      <c r="G120" s="60">
        <f>'1-4. Gather employee data'!I120</f>
        <v>24873.82868085743</v>
      </c>
      <c r="H120" s="50">
        <f>'1-4. Gather employee data'!J120</f>
        <v>1668.48</v>
      </c>
      <c r="I120" s="59">
        <f>'1-4. Gather employee data'!K120</f>
        <v>14.908077220498555</v>
      </c>
      <c r="J120" s="50" t="str">
        <f>'1-4. Gather employee data'!L120</f>
        <v>Active</v>
      </c>
      <c r="K120" s="50" t="str">
        <f>'1-4. Gather employee data'!M120</f>
        <v>FT</v>
      </c>
      <c r="L120" s="50" t="str">
        <f>'1-4. Gather employee data'!N120</f>
        <v>N/A</v>
      </c>
      <c r="M120" s="50" t="str">
        <f>'1-4. Gather employee data'!O120</f>
        <v>Dallas</v>
      </c>
      <c r="N120" s="50" t="str">
        <f>'1-4. Gather employee data'!P120</f>
        <v>Dallas</v>
      </c>
      <c r="O120" s="50" t="str">
        <f>'1-4. Gather employee data'!T120</f>
        <v>TX</v>
      </c>
      <c r="P120" s="50" t="str">
        <f>'1-4. Gather employee data'!V120</f>
        <v>Dallas County, TX</v>
      </c>
      <c r="Q120" s="59">
        <f>VLOOKUP(P120,'6. Gather living wage data'!$B$11:$Q$1048576,16,FALSE)</f>
        <v>15.7</v>
      </c>
      <c r="R120" s="60">
        <f>Q120*'Standards &amp; Assumptions'!$C$10*'Standards &amp; Assumptions'!$C$11</f>
        <v>32656</v>
      </c>
      <c r="S120" s="28">
        <f t="shared" si="12"/>
        <v>-0.7919227795014443</v>
      </c>
      <c r="T120" s="27">
        <f t="shared" si="13"/>
        <v>-7782.1713191425697</v>
      </c>
      <c r="U120" s="26" t="str">
        <f t="shared" si="14"/>
        <v>No</v>
      </c>
      <c r="V120" s="26">
        <f>R120*('Standards &amp; Assumptions'!$C$12)</f>
        <v>4898.3999999999996</v>
      </c>
      <c r="W120" s="26">
        <f t="shared" si="15"/>
        <v>27757.599999999999</v>
      </c>
      <c r="X120" s="26">
        <f t="shared" si="16"/>
        <v>37554.400000000001</v>
      </c>
      <c r="Y120" s="26" t="str">
        <f t="shared" si="17"/>
        <v>No</v>
      </c>
    </row>
    <row r="121" spans="2:25" ht="15" thickBot="1" x14ac:dyDescent="0.35">
      <c r="B121" s="154">
        <f>'1-4. Gather employee data'!B121</f>
        <v>109</v>
      </c>
      <c r="C121" s="50" t="str">
        <f>'1-4. Gather employee data'!C121</f>
        <v>Senior Sales Associate</v>
      </c>
      <c r="D121" s="50" t="str">
        <f>'1-4. Gather employee data'!D121</f>
        <v>Apparel</v>
      </c>
      <c r="E121" s="61">
        <f>'1-4. Gather employee data'!E121</f>
        <v>43831</v>
      </c>
      <c r="F121" s="61">
        <f>'1-4. Gather employee data'!F121</f>
        <v>43647</v>
      </c>
      <c r="G121" s="60">
        <f>'1-4. Gather employee data'!I121</f>
        <v>31095.747032529394</v>
      </c>
      <c r="H121" s="50">
        <f>'1-4. Gather employee data'!J121</f>
        <v>2085.6</v>
      </c>
      <c r="I121" s="59">
        <f>'1-4. Gather employee data'!K121</f>
        <v>14.909736781995299</v>
      </c>
      <c r="J121" s="50" t="str">
        <f>'1-4. Gather employee data'!L121</f>
        <v>Active</v>
      </c>
      <c r="K121" s="50" t="str">
        <f>'1-4. Gather employee data'!M121</f>
        <v>FT</v>
      </c>
      <c r="L121" s="50" t="str">
        <f>'1-4. Gather employee data'!N121</f>
        <v>N/A</v>
      </c>
      <c r="M121" s="50" t="str">
        <f>'1-4. Gather employee data'!O121</f>
        <v>Dallas</v>
      </c>
      <c r="N121" s="50" t="str">
        <f>'1-4. Gather employee data'!P121</f>
        <v>Dallas</v>
      </c>
      <c r="O121" s="50" t="str">
        <f>'1-4. Gather employee data'!T121</f>
        <v>TX</v>
      </c>
      <c r="P121" s="50" t="str">
        <f>'1-4. Gather employee data'!V121</f>
        <v>Dallas County, TX</v>
      </c>
      <c r="Q121" s="59">
        <f>VLOOKUP(P121,'6. Gather living wage data'!$B$11:$Q$1048576,16,FALSE)</f>
        <v>15.7</v>
      </c>
      <c r="R121" s="60">
        <f>Q121*'Standards &amp; Assumptions'!$C$10*'Standards &amp; Assumptions'!$C$11</f>
        <v>32656</v>
      </c>
      <c r="S121" s="28">
        <f t="shared" si="12"/>
        <v>-0.79026321800470001</v>
      </c>
      <c r="T121" s="27">
        <f t="shared" si="13"/>
        <v>-1560.2529674706057</v>
      </c>
      <c r="U121" s="26" t="str">
        <f t="shared" si="14"/>
        <v>No</v>
      </c>
      <c r="V121" s="26">
        <f>R121*('Standards &amp; Assumptions'!$C$12)</f>
        <v>4898.3999999999996</v>
      </c>
      <c r="W121" s="26">
        <f t="shared" si="15"/>
        <v>27757.599999999999</v>
      </c>
      <c r="X121" s="26">
        <f t="shared" si="16"/>
        <v>37554.400000000001</v>
      </c>
      <c r="Y121" s="26" t="str">
        <f t="shared" si="17"/>
        <v>Yes</v>
      </c>
    </row>
    <row r="122" spans="2:25" ht="15" thickBot="1" x14ac:dyDescent="0.35">
      <c r="B122" s="154">
        <f>'1-4. Gather employee data'!B122</f>
        <v>110</v>
      </c>
      <c r="C122" s="50" t="str">
        <f>'1-4. Gather employee data'!C122</f>
        <v>Senior Sales Associate</v>
      </c>
      <c r="D122" s="50" t="str">
        <f>'1-4. Gather employee data'!D122</f>
        <v>Apparel</v>
      </c>
      <c r="E122" s="61">
        <f>'1-4. Gather employee data'!E122</f>
        <v>41640</v>
      </c>
      <c r="F122" s="61">
        <f>'1-4. Gather employee data'!F122</f>
        <v>43647</v>
      </c>
      <c r="G122" s="60">
        <f>'1-4. Gather employee data'!I122</f>
        <v>31135.966342949749</v>
      </c>
      <c r="H122" s="50">
        <f>'1-4. Gather employee data'!J122</f>
        <v>2085.6</v>
      </c>
      <c r="I122" s="59">
        <f>'1-4. Gather employee data'!K122</f>
        <v>14.929021069692055</v>
      </c>
      <c r="J122" s="50" t="str">
        <f>'1-4. Gather employee data'!L122</f>
        <v>Active</v>
      </c>
      <c r="K122" s="50" t="str">
        <f>'1-4. Gather employee data'!M122</f>
        <v>FT</v>
      </c>
      <c r="L122" s="50" t="str">
        <f>'1-4. Gather employee data'!N122</f>
        <v>N/A</v>
      </c>
      <c r="M122" s="50" t="str">
        <f>'1-4. Gather employee data'!O122</f>
        <v>Dallas</v>
      </c>
      <c r="N122" s="50" t="str">
        <f>'1-4. Gather employee data'!P122</f>
        <v>Dallas</v>
      </c>
      <c r="O122" s="50" t="str">
        <f>'1-4. Gather employee data'!T122</f>
        <v>TX</v>
      </c>
      <c r="P122" s="50" t="str">
        <f>'1-4. Gather employee data'!V122</f>
        <v>Dallas County, TX</v>
      </c>
      <c r="Q122" s="59">
        <f>VLOOKUP(P122,'6. Gather living wage data'!$B$11:$Q$1048576,16,FALSE)</f>
        <v>15.7</v>
      </c>
      <c r="R122" s="60">
        <f>Q122*'Standards &amp; Assumptions'!$C$10*'Standards &amp; Assumptions'!$C$11</f>
        <v>32656</v>
      </c>
      <c r="S122" s="28">
        <f t="shared" si="12"/>
        <v>-0.77097893030794395</v>
      </c>
      <c r="T122" s="27">
        <f t="shared" si="13"/>
        <v>-1520.0336570502513</v>
      </c>
      <c r="U122" s="26" t="str">
        <f t="shared" si="14"/>
        <v>No</v>
      </c>
      <c r="V122" s="26">
        <f>R122*('Standards &amp; Assumptions'!$C$12)</f>
        <v>4898.3999999999996</v>
      </c>
      <c r="W122" s="26">
        <f t="shared" si="15"/>
        <v>27757.599999999999</v>
      </c>
      <c r="X122" s="26">
        <f t="shared" si="16"/>
        <v>37554.400000000001</v>
      </c>
      <c r="Y122" s="26" t="str">
        <f t="shared" si="17"/>
        <v>Yes</v>
      </c>
    </row>
    <row r="123" spans="2:25" ht="15" thickBot="1" x14ac:dyDescent="0.35">
      <c r="B123" s="154">
        <f>'1-4. Gather employee data'!B123</f>
        <v>111</v>
      </c>
      <c r="C123" s="50" t="str">
        <f>'1-4. Gather employee data'!C123</f>
        <v>Sales Associate</v>
      </c>
      <c r="D123" s="50" t="str">
        <f>'1-4. Gather employee data'!D123</f>
        <v>Apparel</v>
      </c>
      <c r="E123" s="61">
        <f>'1-4. Gather employee data'!E123</f>
        <v>44028</v>
      </c>
      <c r="F123" s="61">
        <f>'1-4. Gather employee data'!F123</f>
        <v>43647</v>
      </c>
      <c r="G123" s="60">
        <f>'1-4. Gather employee data'!I123</f>
        <v>31157.759390626114</v>
      </c>
      <c r="H123" s="50">
        <f>'1-4. Gather employee data'!J123</f>
        <v>2085.6</v>
      </c>
      <c r="I123" s="59">
        <f>'1-4. Gather employee data'!K123</f>
        <v>14.93947036374478</v>
      </c>
      <c r="J123" s="50" t="str">
        <f>'1-4. Gather employee data'!L123</f>
        <v>Active</v>
      </c>
      <c r="K123" s="50" t="str">
        <f>'1-4. Gather employee data'!M123</f>
        <v>FT</v>
      </c>
      <c r="L123" s="50" t="str">
        <f>'1-4. Gather employee data'!N123</f>
        <v>N/A</v>
      </c>
      <c r="M123" s="50" t="str">
        <f>'1-4. Gather employee data'!O123</f>
        <v>Dallas</v>
      </c>
      <c r="N123" s="50" t="str">
        <f>'1-4. Gather employee data'!P123</f>
        <v>Dallas</v>
      </c>
      <c r="O123" s="50" t="str">
        <f>'1-4. Gather employee data'!T123</f>
        <v>TX</v>
      </c>
      <c r="P123" s="50" t="str">
        <f>'1-4. Gather employee data'!V123</f>
        <v>Dallas County, TX</v>
      </c>
      <c r="Q123" s="59">
        <f>VLOOKUP(P123,'6. Gather living wage data'!$B$11:$Q$1048576,16,FALSE)</f>
        <v>15.7</v>
      </c>
      <c r="R123" s="60">
        <f>Q123*'Standards &amp; Assumptions'!$C$10*'Standards &amp; Assumptions'!$C$11</f>
        <v>32656</v>
      </c>
      <c r="S123" s="28">
        <f t="shared" si="12"/>
        <v>-0.76052963625521919</v>
      </c>
      <c r="T123" s="27">
        <f t="shared" si="13"/>
        <v>-1498.2406093738864</v>
      </c>
      <c r="U123" s="26" t="str">
        <f t="shared" si="14"/>
        <v>No</v>
      </c>
      <c r="V123" s="26">
        <f>R123*('Standards &amp; Assumptions'!$C$12)</f>
        <v>4898.3999999999996</v>
      </c>
      <c r="W123" s="26">
        <f t="shared" si="15"/>
        <v>27757.599999999999</v>
      </c>
      <c r="X123" s="26">
        <f t="shared" si="16"/>
        <v>37554.400000000001</v>
      </c>
      <c r="Y123" s="26" t="str">
        <f t="shared" si="17"/>
        <v>Yes</v>
      </c>
    </row>
    <row r="124" spans="2:25" ht="15" thickBot="1" x14ac:dyDescent="0.35">
      <c r="B124" s="154">
        <f>'1-4. Gather employee data'!B124</f>
        <v>112</v>
      </c>
      <c r="C124" s="50" t="str">
        <f>'1-4. Gather employee data'!C124</f>
        <v>Sales Associate</v>
      </c>
      <c r="D124" s="50" t="str">
        <f>'1-4. Gather employee data'!D124</f>
        <v>Apparel</v>
      </c>
      <c r="E124" s="61">
        <f>'1-4. Gather employee data'!E124</f>
        <v>44034</v>
      </c>
      <c r="F124" s="61">
        <f>'1-4. Gather employee data'!F124</f>
        <v>43647</v>
      </c>
      <c r="G124" s="60">
        <f>'1-4. Gather employee data'!I124</f>
        <v>31181.830219784522</v>
      </c>
      <c r="H124" s="50">
        <f>'1-4. Gather employee data'!J124</f>
        <v>2085.6</v>
      </c>
      <c r="I124" s="59">
        <f>'1-4. Gather employee data'!K124</f>
        <v>14.951011804653108</v>
      </c>
      <c r="J124" s="50" t="str">
        <f>'1-4. Gather employee data'!L124</f>
        <v>Active</v>
      </c>
      <c r="K124" s="50" t="str">
        <f>'1-4. Gather employee data'!M124</f>
        <v>FT</v>
      </c>
      <c r="L124" s="50" t="str">
        <f>'1-4. Gather employee data'!N124</f>
        <v>N/A</v>
      </c>
      <c r="M124" s="50" t="str">
        <f>'1-4. Gather employee data'!O124</f>
        <v>Dallas</v>
      </c>
      <c r="N124" s="50" t="str">
        <f>'1-4. Gather employee data'!P124</f>
        <v>Dallas</v>
      </c>
      <c r="O124" s="50" t="str">
        <f>'1-4. Gather employee data'!T124</f>
        <v>TX</v>
      </c>
      <c r="P124" s="50" t="str">
        <f>'1-4. Gather employee data'!V124</f>
        <v>Dallas County, TX</v>
      </c>
      <c r="Q124" s="59">
        <f>VLOOKUP(P124,'6. Gather living wage data'!$B$11:$Q$1048576,16,FALSE)</f>
        <v>15.7</v>
      </c>
      <c r="R124" s="60">
        <f>Q124*'Standards &amp; Assumptions'!$C$10*'Standards &amp; Assumptions'!$C$11</f>
        <v>32656</v>
      </c>
      <c r="S124" s="28">
        <f t="shared" ref="S124:S187" si="18">I124-Q124</f>
        <v>-0.74898819534689132</v>
      </c>
      <c r="T124" s="27">
        <f t="shared" ref="T124:T187" si="19">G124-R124</f>
        <v>-1474.1697802154777</v>
      </c>
      <c r="U124" s="26" t="str">
        <f t="shared" ref="U124:U187" si="20">IF(T124&gt;0,"Yes","No")</f>
        <v>No</v>
      </c>
      <c r="V124" s="26">
        <f>R124*('Standards &amp; Assumptions'!$C$12)</f>
        <v>4898.3999999999996</v>
      </c>
      <c r="W124" s="26">
        <f t="shared" ref="W124:W187" si="21">R124-V124</f>
        <v>27757.599999999999</v>
      </c>
      <c r="X124" s="26">
        <f t="shared" ref="X124:X187" si="22">R124+V124</f>
        <v>37554.400000000001</v>
      </c>
      <c r="Y124" s="26" t="str">
        <f t="shared" ref="Y124:Y187" si="23">IF(OR(G124&gt;X124,G124&lt;W124), "No","Yes")</f>
        <v>Yes</v>
      </c>
    </row>
    <row r="125" spans="2:25" ht="15" thickBot="1" x14ac:dyDescent="0.35">
      <c r="B125" s="154">
        <f>'1-4. Gather employee data'!B125</f>
        <v>113</v>
      </c>
      <c r="C125" s="50" t="str">
        <f>'1-4. Gather employee data'!C125</f>
        <v>Sales Associate</v>
      </c>
      <c r="D125" s="50" t="str">
        <f>'1-4. Gather employee data'!D125</f>
        <v>Apparel</v>
      </c>
      <c r="E125" s="61">
        <f>'1-4. Gather employee data'!E125</f>
        <v>44018</v>
      </c>
      <c r="F125" s="61">
        <f>'1-4. Gather employee data'!F125</f>
        <v>43647</v>
      </c>
      <c r="G125" s="60">
        <f>'1-4. Gather employee data'!I125</f>
        <v>31185.380389363709</v>
      </c>
      <c r="H125" s="50">
        <f>'1-4. Gather employee data'!J125</f>
        <v>2085.6</v>
      </c>
      <c r="I125" s="59">
        <f>'1-4. Gather employee data'!K125</f>
        <v>14.952714034025561</v>
      </c>
      <c r="J125" s="50" t="str">
        <f>'1-4. Gather employee data'!L125</f>
        <v>Active</v>
      </c>
      <c r="K125" s="50" t="str">
        <f>'1-4. Gather employee data'!M125</f>
        <v>FT</v>
      </c>
      <c r="L125" s="50" t="str">
        <f>'1-4. Gather employee data'!N125</f>
        <v>N/A</v>
      </c>
      <c r="M125" s="50" t="str">
        <f>'1-4. Gather employee data'!O125</f>
        <v>Dallas</v>
      </c>
      <c r="N125" s="50" t="str">
        <f>'1-4. Gather employee data'!P125</f>
        <v>Dallas</v>
      </c>
      <c r="O125" s="50" t="str">
        <f>'1-4. Gather employee data'!T125</f>
        <v>TX</v>
      </c>
      <c r="P125" s="50" t="str">
        <f>'1-4. Gather employee data'!V125</f>
        <v>Dallas County, TX</v>
      </c>
      <c r="Q125" s="59">
        <f>VLOOKUP(P125,'6. Gather living wage data'!$B$11:$Q$1048576,16,FALSE)</f>
        <v>15.7</v>
      </c>
      <c r="R125" s="60">
        <f>Q125*'Standards &amp; Assumptions'!$C$10*'Standards &amp; Assumptions'!$C$11</f>
        <v>32656</v>
      </c>
      <c r="S125" s="28">
        <f t="shared" si="18"/>
        <v>-0.74728596597443797</v>
      </c>
      <c r="T125" s="27">
        <f t="shared" si="19"/>
        <v>-1470.6196106362913</v>
      </c>
      <c r="U125" s="26" t="str">
        <f t="shared" si="20"/>
        <v>No</v>
      </c>
      <c r="V125" s="26">
        <f>R125*('Standards &amp; Assumptions'!$C$12)</f>
        <v>4898.3999999999996</v>
      </c>
      <c r="W125" s="26">
        <f t="shared" si="21"/>
        <v>27757.599999999999</v>
      </c>
      <c r="X125" s="26">
        <f t="shared" si="22"/>
        <v>37554.400000000001</v>
      </c>
      <c r="Y125" s="26" t="str">
        <f t="shared" si="23"/>
        <v>Yes</v>
      </c>
    </row>
    <row r="126" spans="2:25" ht="15" thickBot="1" x14ac:dyDescent="0.35">
      <c r="B126" s="154">
        <f>'1-4. Gather employee data'!B126</f>
        <v>114</v>
      </c>
      <c r="C126" s="50" t="str">
        <f>'1-4. Gather employee data'!C126</f>
        <v>Sales Associate</v>
      </c>
      <c r="D126" s="50" t="str">
        <f>'1-4. Gather employee data'!D126</f>
        <v>Apparel</v>
      </c>
      <c r="E126" s="61">
        <f>'1-4. Gather employee data'!E126</f>
        <v>44024</v>
      </c>
      <c r="F126" s="61">
        <f>'1-4. Gather employee data'!F126</f>
        <v>43647</v>
      </c>
      <c r="G126" s="60">
        <f>'1-4. Gather employee data'!I126</f>
        <v>31278.371852451495</v>
      </c>
      <c r="H126" s="50">
        <f>'1-4. Gather employee data'!J126</f>
        <v>2085.6</v>
      </c>
      <c r="I126" s="59">
        <f>'1-4. Gather employee data'!K126</f>
        <v>14.997301425226073</v>
      </c>
      <c r="J126" s="50" t="str">
        <f>'1-4. Gather employee data'!L126</f>
        <v>Active</v>
      </c>
      <c r="K126" s="50" t="str">
        <f>'1-4. Gather employee data'!M126</f>
        <v>FT</v>
      </c>
      <c r="L126" s="50" t="str">
        <f>'1-4. Gather employee data'!N126</f>
        <v>N/A</v>
      </c>
      <c r="M126" s="50" t="str">
        <f>'1-4. Gather employee data'!O126</f>
        <v>Dallas</v>
      </c>
      <c r="N126" s="50" t="str">
        <f>'1-4. Gather employee data'!P126</f>
        <v>Dallas</v>
      </c>
      <c r="O126" s="50" t="str">
        <f>'1-4. Gather employee data'!T126</f>
        <v>TX</v>
      </c>
      <c r="P126" s="50" t="str">
        <f>'1-4. Gather employee data'!V126</f>
        <v>Dallas County, TX</v>
      </c>
      <c r="Q126" s="59">
        <f>VLOOKUP(P126,'6. Gather living wage data'!$B$11:$Q$1048576,16,FALSE)</f>
        <v>15.7</v>
      </c>
      <c r="R126" s="60">
        <f>Q126*'Standards &amp; Assumptions'!$C$10*'Standards &amp; Assumptions'!$C$11</f>
        <v>32656</v>
      </c>
      <c r="S126" s="28">
        <f t="shared" si="18"/>
        <v>-0.70269857477392605</v>
      </c>
      <c r="T126" s="27">
        <f t="shared" si="19"/>
        <v>-1377.6281475485048</v>
      </c>
      <c r="U126" s="26" t="str">
        <f t="shared" si="20"/>
        <v>No</v>
      </c>
      <c r="V126" s="26">
        <f>R126*('Standards &amp; Assumptions'!$C$12)</f>
        <v>4898.3999999999996</v>
      </c>
      <c r="W126" s="26">
        <f t="shared" si="21"/>
        <v>27757.599999999999</v>
      </c>
      <c r="X126" s="26">
        <f t="shared" si="22"/>
        <v>37554.400000000001</v>
      </c>
      <c r="Y126" s="26" t="str">
        <f t="shared" si="23"/>
        <v>Yes</v>
      </c>
    </row>
    <row r="127" spans="2:25" ht="15" thickBot="1" x14ac:dyDescent="0.35">
      <c r="B127" s="154">
        <f>'1-4. Gather employee data'!B127</f>
        <v>115</v>
      </c>
      <c r="C127" s="50" t="str">
        <f>'1-4. Gather employee data'!C127</f>
        <v>Sales Associate</v>
      </c>
      <c r="D127" s="50" t="str">
        <f>'1-4. Gather employee data'!D127</f>
        <v>Apparel</v>
      </c>
      <c r="E127" s="61">
        <f>'1-4. Gather employee data'!E127</f>
        <v>44025</v>
      </c>
      <c r="F127" s="61">
        <f>'1-4. Gather employee data'!F127</f>
        <v>43647</v>
      </c>
      <c r="G127" s="60">
        <f>'1-4. Gather employee data'!I127</f>
        <v>31320.315825505542</v>
      </c>
      <c r="H127" s="50">
        <f>'1-4. Gather employee data'!J127</f>
        <v>2085.6</v>
      </c>
      <c r="I127" s="59">
        <f>'1-4. Gather employee data'!K127</f>
        <v>15.01741265127807</v>
      </c>
      <c r="J127" s="50" t="str">
        <f>'1-4. Gather employee data'!L127</f>
        <v>Active</v>
      </c>
      <c r="K127" s="50" t="str">
        <f>'1-4. Gather employee data'!M127</f>
        <v>FT</v>
      </c>
      <c r="L127" s="50" t="str">
        <f>'1-4. Gather employee data'!N127</f>
        <v>N/A</v>
      </c>
      <c r="M127" s="50" t="str">
        <f>'1-4. Gather employee data'!O127</f>
        <v>Dallas</v>
      </c>
      <c r="N127" s="50" t="str">
        <f>'1-4. Gather employee data'!P127</f>
        <v>Dallas</v>
      </c>
      <c r="O127" s="50" t="str">
        <f>'1-4. Gather employee data'!T127</f>
        <v>TX</v>
      </c>
      <c r="P127" s="50" t="str">
        <f>'1-4. Gather employee data'!V127</f>
        <v>Dallas County, TX</v>
      </c>
      <c r="Q127" s="59">
        <f>VLOOKUP(P127,'6. Gather living wage data'!$B$11:$Q$1048576,16,FALSE)</f>
        <v>15.7</v>
      </c>
      <c r="R127" s="60">
        <f>Q127*'Standards &amp; Assumptions'!$C$10*'Standards &amp; Assumptions'!$C$11</f>
        <v>32656</v>
      </c>
      <c r="S127" s="28">
        <f t="shared" si="18"/>
        <v>-0.68258734872192939</v>
      </c>
      <c r="T127" s="27">
        <f t="shared" si="19"/>
        <v>-1335.6841744944577</v>
      </c>
      <c r="U127" s="26" t="str">
        <f t="shared" si="20"/>
        <v>No</v>
      </c>
      <c r="V127" s="26">
        <f>R127*('Standards &amp; Assumptions'!$C$12)</f>
        <v>4898.3999999999996</v>
      </c>
      <c r="W127" s="26">
        <f t="shared" si="21"/>
        <v>27757.599999999999</v>
      </c>
      <c r="X127" s="26">
        <f t="shared" si="22"/>
        <v>37554.400000000001</v>
      </c>
      <c r="Y127" s="26" t="str">
        <f t="shared" si="23"/>
        <v>Yes</v>
      </c>
    </row>
    <row r="128" spans="2:25" ht="15" thickBot="1" x14ac:dyDescent="0.35">
      <c r="B128" s="154">
        <f>'1-4. Gather employee data'!B128</f>
        <v>116</v>
      </c>
      <c r="C128" s="50" t="str">
        <f>'1-4. Gather employee data'!C128</f>
        <v>Sales Associate</v>
      </c>
      <c r="D128" s="50" t="str">
        <f>'1-4. Gather employee data'!D128</f>
        <v>Apparel</v>
      </c>
      <c r="E128" s="61">
        <f>'1-4. Gather employee data'!E128</f>
        <v>44026</v>
      </c>
      <c r="F128" s="61">
        <f>'1-4. Gather employee data'!F128</f>
        <v>43647</v>
      </c>
      <c r="G128" s="60">
        <f>'1-4. Gather employee data'!I128</f>
        <v>31352.148903431716</v>
      </c>
      <c r="H128" s="50">
        <f>'1-4. Gather employee data'!J128</f>
        <v>2085.6</v>
      </c>
      <c r="I128" s="59">
        <f>'1-4. Gather employee data'!K128</f>
        <v>15.032675922243824</v>
      </c>
      <c r="J128" s="50" t="str">
        <f>'1-4. Gather employee data'!L128</f>
        <v>Active</v>
      </c>
      <c r="K128" s="50" t="str">
        <f>'1-4. Gather employee data'!M128</f>
        <v>FT</v>
      </c>
      <c r="L128" s="50" t="str">
        <f>'1-4. Gather employee data'!N128</f>
        <v>N/A</v>
      </c>
      <c r="M128" s="50" t="str">
        <f>'1-4. Gather employee data'!O128</f>
        <v>Dallas</v>
      </c>
      <c r="N128" s="50" t="str">
        <f>'1-4. Gather employee data'!P128</f>
        <v>Dallas</v>
      </c>
      <c r="O128" s="50" t="str">
        <f>'1-4. Gather employee data'!T128</f>
        <v>TX</v>
      </c>
      <c r="P128" s="50" t="str">
        <f>'1-4. Gather employee data'!V128</f>
        <v>Dallas County, TX</v>
      </c>
      <c r="Q128" s="59">
        <f>VLOOKUP(P128,'6. Gather living wage data'!$B$11:$Q$1048576,16,FALSE)</f>
        <v>15.7</v>
      </c>
      <c r="R128" s="60">
        <f>Q128*'Standards &amp; Assumptions'!$C$10*'Standards &amp; Assumptions'!$C$11</f>
        <v>32656</v>
      </c>
      <c r="S128" s="28">
        <f t="shared" si="18"/>
        <v>-0.66732407775617553</v>
      </c>
      <c r="T128" s="27">
        <f t="shared" si="19"/>
        <v>-1303.8510965682835</v>
      </c>
      <c r="U128" s="26" t="str">
        <f t="shared" si="20"/>
        <v>No</v>
      </c>
      <c r="V128" s="26">
        <f>R128*('Standards &amp; Assumptions'!$C$12)</f>
        <v>4898.3999999999996</v>
      </c>
      <c r="W128" s="26">
        <f t="shared" si="21"/>
        <v>27757.599999999999</v>
      </c>
      <c r="X128" s="26">
        <f t="shared" si="22"/>
        <v>37554.400000000001</v>
      </c>
      <c r="Y128" s="26" t="str">
        <f t="shared" si="23"/>
        <v>Yes</v>
      </c>
    </row>
    <row r="129" spans="2:25" ht="15" thickBot="1" x14ac:dyDescent="0.35">
      <c r="B129" s="154">
        <f>'1-4. Gather employee data'!B129</f>
        <v>117</v>
      </c>
      <c r="C129" s="50" t="str">
        <f>'1-4. Gather employee data'!C129</f>
        <v>Sales Associate</v>
      </c>
      <c r="D129" s="50" t="str">
        <f>'1-4. Gather employee data'!D129</f>
        <v>Apparel</v>
      </c>
      <c r="E129" s="61">
        <f>'1-4. Gather employee data'!E129</f>
        <v>44027</v>
      </c>
      <c r="F129" s="61">
        <f>'1-4. Gather employee data'!F129</f>
        <v>43647</v>
      </c>
      <c r="G129" s="60">
        <f>'1-4. Gather employee data'!I129</f>
        <v>23544.950882369627</v>
      </c>
      <c r="H129" s="50">
        <f>'1-4. Gather employee data'!J129</f>
        <v>1564.2</v>
      </c>
      <c r="I129" s="59">
        <f>'1-4. Gather employee data'!K129</f>
        <v>15.052391562696346</v>
      </c>
      <c r="J129" s="50" t="str">
        <f>'1-4. Gather employee data'!L129</f>
        <v>Active</v>
      </c>
      <c r="K129" s="50" t="str">
        <f>'1-4. Gather employee data'!M129</f>
        <v>FT</v>
      </c>
      <c r="L129" s="50" t="str">
        <f>'1-4. Gather employee data'!N129</f>
        <v>N/A</v>
      </c>
      <c r="M129" s="50" t="str">
        <f>'1-4. Gather employee data'!O129</f>
        <v>Dallas</v>
      </c>
      <c r="N129" s="50" t="str">
        <f>'1-4. Gather employee data'!P129</f>
        <v>Dallas</v>
      </c>
      <c r="O129" s="50" t="str">
        <f>'1-4. Gather employee data'!T129</f>
        <v>TX</v>
      </c>
      <c r="P129" s="50" t="str">
        <f>'1-4. Gather employee data'!V129</f>
        <v>Dallas County, TX</v>
      </c>
      <c r="Q129" s="59">
        <f>VLOOKUP(P129,'6. Gather living wage data'!$B$11:$Q$1048576,16,FALSE)</f>
        <v>15.7</v>
      </c>
      <c r="R129" s="60">
        <f>Q129*'Standards &amp; Assumptions'!$C$10*'Standards &amp; Assumptions'!$C$11</f>
        <v>32656</v>
      </c>
      <c r="S129" s="28">
        <f t="shared" si="18"/>
        <v>-0.64760843730365281</v>
      </c>
      <c r="T129" s="27">
        <f t="shared" si="19"/>
        <v>-9111.0491176303731</v>
      </c>
      <c r="U129" s="26" t="str">
        <f t="shared" si="20"/>
        <v>No</v>
      </c>
      <c r="V129" s="26">
        <f>R129*('Standards &amp; Assumptions'!$C$12)</f>
        <v>4898.3999999999996</v>
      </c>
      <c r="W129" s="26">
        <f t="shared" si="21"/>
        <v>27757.599999999999</v>
      </c>
      <c r="X129" s="26">
        <f t="shared" si="22"/>
        <v>37554.400000000001</v>
      </c>
      <c r="Y129" s="26" t="str">
        <f t="shared" si="23"/>
        <v>No</v>
      </c>
    </row>
    <row r="130" spans="2:25" ht="15" thickBot="1" x14ac:dyDescent="0.35">
      <c r="B130" s="154">
        <f>'1-4. Gather employee data'!B130</f>
        <v>118</v>
      </c>
      <c r="C130" s="50" t="str">
        <f>'1-4. Gather employee data'!C130</f>
        <v>Sales Associate</v>
      </c>
      <c r="D130" s="50" t="str">
        <f>'1-4. Gather employee data'!D130</f>
        <v>Apparel</v>
      </c>
      <c r="E130" s="61">
        <f>'1-4. Gather employee data'!E130</f>
        <v>42005</v>
      </c>
      <c r="F130" s="61">
        <f>'1-4. Gather employee data'!F130</f>
        <v>43647</v>
      </c>
      <c r="G130" s="60">
        <f>'1-4. Gather employee data'!I130</f>
        <v>31397.663507873065</v>
      </c>
      <c r="H130" s="50">
        <f>'1-4. Gather employee data'!J130</f>
        <v>2085.6</v>
      </c>
      <c r="I130" s="59">
        <f>'1-4. Gather employee data'!K130</f>
        <v>15.054499188661808</v>
      </c>
      <c r="J130" s="50" t="str">
        <f>'1-4. Gather employee data'!L130</f>
        <v>Active</v>
      </c>
      <c r="K130" s="50" t="str">
        <f>'1-4. Gather employee data'!M130</f>
        <v>FT</v>
      </c>
      <c r="L130" s="50" t="str">
        <f>'1-4. Gather employee data'!N130</f>
        <v>N/A</v>
      </c>
      <c r="M130" s="50" t="str">
        <f>'1-4. Gather employee data'!O130</f>
        <v>Dallas</v>
      </c>
      <c r="N130" s="50" t="str">
        <f>'1-4. Gather employee data'!P130</f>
        <v>Dallas</v>
      </c>
      <c r="O130" s="50" t="str">
        <f>'1-4. Gather employee data'!T130</f>
        <v>TX</v>
      </c>
      <c r="P130" s="50" t="str">
        <f>'1-4. Gather employee data'!V130</f>
        <v>Dallas County, TX</v>
      </c>
      <c r="Q130" s="59">
        <f>VLOOKUP(P130,'6. Gather living wage data'!$B$11:$Q$1048576,16,FALSE)</f>
        <v>15.7</v>
      </c>
      <c r="R130" s="60">
        <f>Q130*'Standards &amp; Assumptions'!$C$10*'Standards &amp; Assumptions'!$C$11</f>
        <v>32656</v>
      </c>
      <c r="S130" s="28">
        <f t="shared" si="18"/>
        <v>-0.64550081133819148</v>
      </c>
      <c r="T130" s="27">
        <f t="shared" si="19"/>
        <v>-1258.3364921269349</v>
      </c>
      <c r="U130" s="26" t="str">
        <f t="shared" si="20"/>
        <v>No</v>
      </c>
      <c r="V130" s="26">
        <f>R130*('Standards &amp; Assumptions'!$C$12)</f>
        <v>4898.3999999999996</v>
      </c>
      <c r="W130" s="26">
        <f t="shared" si="21"/>
        <v>27757.599999999999</v>
      </c>
      <c r="X130" s="26">
        <f t="shared" si="22"/>
        <v>37554.400000000001</v>
      </c>
      <c r="Y130" s="26" t="str">
        <f t="shared" si="23"/>
        <v>Yes</v>
      </c>
    </row>
    <row r="131" spans="2:25" ht="15" thickBot="1" x14ac:dyDescent="0.35">
      <c r="B131" s="154">
        <f>'1-4. Gather employee data'!B131</f>
        <v>119</v>
      </c>
      <c r="C131" s="50" t="str">
        <f>'1-4. Gather employee data'!C131</f>
        <v>Sales Associate</v>
      </c>
      <c r="D131" s="50" t="str">
        <f>'1-4. Gather employee data'!D131</f>
        <v>Apparel</v>
      </c>
      <c r="E131" s="61">
        <f>'1-4. Gather employee data'!E131</f>
        <v>43101</v>
      </c>
      <c r="F131" s="61">
        <f>'1-4. Gather employee data'!F131</f>
        <v>43647</v>
      </c>
      <c r="G131" s="60">
        <f>'1-4. Gather employee data'!I131</f>
        <v>31444.7668522153</v>
      </c>
      <c r="H131" s="50">
        <f>'1-4. Gather employee data'!J131</f>
        <v>2085.6</v>
      </c>
      <c r="I131" s="59">
        <f>'1-4. Gather employee data'!K131</f>
        <v>15.077084221430429</v>
      </c>
      <c r="J131" s="50" t="str">
        <f>'1-4. Gather employee data'!L131</f>
        <v>Active</v>
      </c>
      <c r="K131" s="50" t="str">
        <f>'1-4. Gather employee data'!M131</f>
        <v>FT</v>
      </c>
      <c r="L131" s="50" t="str">
        <f>'1-4. Gather employee data'!N131</f>
        <v>N/A</v>
      </c>
      <c r="M131" s="50" t="str">
        <f>'1-4. Gather employee data'!O131</f>
        <v>Dallas</v>
      </c>
      <c r="N131" s="50" t="str">
        <f>'1-4. Gather employee data'!P131</f>
        <v>Dallas</v>
      </c>
      <c r="O131" s="50" t="str">
        <f>'1-4. Gather employee data'!T131</f>
        <v>TX</v>
      </c>
      <c r="P131" s="50" t="str">
        <f>'1-4. Gather employee data'!V131</f>
        <v>Dallas County, TX</v>
      </c>
      <c r="Q131" s="59">
        <f>VLOOKUP(P131,'6. Gather living wage data'!$B$11:$Q$1048576,16,FALSE)</f>
        <v>15.7</v>
      </c>
      <c r="R131" s="60">
        <f>Q131*'Standards &amp; Assumptions'!$C$10*'Standards &amp; Assumptions'!$C$11</f>
        <v>32656</v>
      </c>
      <c r="S131" s="28">
        <f t="shared" si="18"/>
        <v>-0.62291577856957048</v>
      </c>
      <c r="T131" s="27">
        <f t="shared" si="19"/>
        <v>-1211.2331477847001</v>
      </c>
      <c r="U131" s="26" t="str">
        <f t="shared" si="20"/>
        <v>No</v>
      </c>
      <c r="V131" s="26">
        <f>R131*('Standards &amp; Assumptions'!$C$12)</f>
        <v>4898.3999999999996</v>
      </c>
      <c r="W131" s="26">
        <f t="shared" si="21"/>
        <v>27757.599999999999</v>
      </c>
      <c r="X131" s="26">
        <f t="shared" si="22"/>
        <v>37554.400000000001</v>
      </c>
      <c r="Y131" s="26" t="str">
        <f t="shared" si="23"/>
        <v>Yes</v>
      </c>
    </row>
    <row r="132" spans="2:25" ht="15" thickBot="1" x14ac:dyDescent="0.35">
      <c r="B132" s="154">
        <f>'1-4. Gather employee data'!B132</f>
        <v>120</v>
      </c>
      <c r="C132" s="50" t="str">
        <f>'1-4. Gather employee data'!C132</f>
        <v>Sales Associate</v>
      </c>
      <c r="D132" s="50" t="str">
        <f>'1-4. Gather employee data'!D132</f>
        <v>Apparel</v>
      </c>
      <c r="E132" s="61">
        <f>'1-4. Gather employee data'!E132</f>
        <v>42005</v>
      </c>
      <c r="F132" s="61">
        <f>'1-4. Gather employee data'!F132</f>
        <v>43647</v>
      </c>
      <c r="G132" s="60">
        <f>'1-4. Gather employee data'!I132</f>
        <v>31447.184620833301</v>
      </c>
      <c r="H132" s="50">
        <f>'1-4. Gather employee data'!J132</f>
        <v>2085.6</v>
      </c>
      <c r="I132" s="59">
        <f>'1-4. Gather employee data'!K132</f>
        <v>15.078243489083862</v>
      </c>
      <c r="J132" s="50" t="str">
        <f>'1-4. Gather employee data'!L132</f>
        <v>Active</v>
      </c>
      <c r="K132" s="50" t="str">
        <f>'1-4. Gather employee data'!M132</f>
        <v>FT</v>
      </c>
      <c r="L132" s="50" t="str">
        <f>'1-4. Gather employee data'!N132</f>
        <v>N/A</v>
      </c>
      <c r="M132" s="50" t="str">
        <f>'1-4. Gather employee data'!O132</f>
        <v>Dallas</v>
      </c>
      <c r="N132" s="50" t="str">
        <f>'1-4. Gather employee data'!P132</f>
        <v>Dallas</v>
      </c>
      <c r="O132" s="50" t="str">
        <f>'1-4. Gather employee data'!T132</f>
        <v>TX</v>
      </c>
      <c r="P132" s="50" t="str">
        <f>'1-4. Gather employee data'!V132</f>
        <v>Dallas County, TX</v>
      </c>
      <c r="Q132" s="59">
        <f>VLOOKUP(P132,'6. Gather living wage data'!$B$11:$Q$1048576,16,FALSE)</f>
        <v>15.7</v>
      </c>
      <c r="R132" s="60">
        <f>Q132*'Standards &amp; Assumptions'!$C$10*'Standards &amp; Assumptions'!$C$11</f>
        <v>32656</v>
      </c>
      <c r="S132" s="28">
        <f t="shared" si="18"/>
        <v>-0.62175651091613737</v>
      </c>
      <c r="T132" s="27">
        <f t="shared" si="19"/>
        <v>-1208.8153791666991</v>
      </c>
      <c r="U132" s="26" t="str">
        <f t="shared" si="20"/>
        <v>No</v>
      </c>
      <c r="V132" s="26">
        <f>R132*('Standards &amp; Assumptions'!$C$12)</f>
        <v>4898.3999999999996</v>
      </c>
      <c r="W132" s="26">
        <f t="shared" si="21"/>
        <v>27757.599999999999</v>
      </c>
      <c r="X132" s="26">
        <f t="shared" si="22"/>
        <v>37554.400000000001</v>
      </c>
      <c r="Y132" s="26" t="str">
        <f t="shared" si="23"/>
        <v>Yes</v>
      </c>
    </row>
    <row r="133" spans="2:25" ht="15" thickBot="1" x14ac:dyDescent="0.35">
      <c r="B133" s="154">
        <f>'1-4. Gather employee data'!B133</f>
        <v>121</v>
      </c>
      <c r="C133" s="50" t="str">
        <f>'1-4. Gather employee data'!C133</f>
        <v>Sales Associate</v>
      </c>
      <c r="D133" s="50" t="str">
        <f>'1-4. Gather employee data'!D133</f>
        <v>Apparel</v>
      </c>
      <c r="E133" s="61">
        <f>'1-4. Gather employee data'!E133</f>
        <v>43101</v>
      </c>
      <c r="F133" s="61">
        <f>'1-4. Gather employee data'!F133</f>
        <v>43647</v>
      </c>
      <c r="G133" s="60">
        <f>'1-4. Gather employee data'!I133</f>
        <v>31447.368120162282</v>
      </c>
      <c r="H133" s="50">
        <f>'1-4. Gather employee data'!J133</f>
        <v>2085.6</v>
      </c>
      <c r="I133" s="59">
        <f>'1-4. Gather employee data'!K133</f>
        <v>15.078331473035234</v>
      </c>
      <c r="J133" s="50" t="str">
        <f>'1-4. Gather employee data'!L133</f>
        <v>Active</v>
      </c>
      <c r="K133" s="50" t="str">
        <f>'1-4. Gather employee data'!M133</f>
        <v>FT</v>
      </c>
      <c r="L133" s="50" t="str">
        <f>'1-4. Gather employee data'!N133</f>
        <v>N/A</v>
      </c>
      <c r="M133" s="50" t="str">
        <f>'1-4. Gather employee data'!O133</f>
        <v>Dallas</v>
      </c>
      <c r="N133" s="50" t="str">
        <f>'1-4. Gather employee data'!P133</f>
        <v>Dallas</v>
      </c>
      <c r="O133" s="50" t="str">
        <f>'1-4. Gather employee data'!T133</f>
        <v>TX</v>
      </c>
      <c r="P133" s="50" t="str">
        <f>'1-4. Gather employee data'!V133</f>
        <v>Dallas County, TX</v>
      </c>
      <c r="Q133" s="59">
        <f>VLOOKUP(P133,'6. Gather living wage data'!$B$11:$Q$1048576,16,FALSE)</f>
        <v>15.7</v>
      </c>
      <c r="R133" s="60">
        <f>Q133*'Standards &amp; Assumptions'!$C$10*'Standards &amp; Assumptions'!$C$11</f>
        <v>32656</v>
      </c>
      <c r="S133" s="28">
        <f t="shared" si="18"/>
        <v>-0.62166852696476482</v>
      </c>
      <c r="T133" s="27">
        <f t="shared" si="19"/>
        <v>-1208.6318798377179</v>
      </c>
      <c r="U133" s="26" t="str">
        <f t="shared" si="20"/>
        <v>No</v>
      </c>
      <c r="V133" s="26">
        <f>R133*('Standards &amp; Assumptions'!$C$12)</f>
        <v>4898.3999999999996</v>
      </c>
      <c r="W133" s="26">
        <f t="shared" si="21"/>
        <v>27757.599999999999</v>
      </c>
      <c r="X133" s="26">
        <f t="shared" si="22"/>
        <v>37554.400000000001</v>
      </c>
      <c r="Y133" s="26" t="str">
        <f t="shared" si="23"/>
        <v>Yes</v>
      </c>
    </row>
    <row r="134" spans="2:25" ht="15" thickBot="1" x14ac:dyDescent="0.35">
      <c r="B134" s="154">
        <f>'1-4. Gather employee data'!B134</f>
        <v>122</v>
      </c>
      <c r="C134" s="50" t="str">
        <f>'1-4. Gather employee data'!C134</f>
        <v>Sales Associate</v>
      </c>
      <c r="D134" s="50" t="str">
        <f>'1-4. Gather employee data'!D134</f>
        <v>Apparel</v>
      </c>
      <c r="E134" s="61">
        <f>'1-4. Gather employee data'!E134</f>
        <v>42005</v>
      </c>
      <c r="F134" s="61">
        <f>'1-4. Gather employee data'!F134</f>
        <v>43647</v>
      </c>
      <c r="G134" s="60">
        <f>'1-4. Gather employee data'!I134</f>
        <v>31477.781219314242</v>
      </c>
      <c r="H134" s="50">
        <f>'1-4. Gather employee data'!J134</f>
        <v>2085.6</v>
      </c>
      <c r="I134" s="59">
        <f>'1-4. Gather employee data'!K134</f>
        <v>15.092913894953128</v>
      </c>
      <c r="J134" s="50" t="str">
        <f>'1-4. Gather employee data'!L134</f>
        <v>Active</v>
      </c>
      <c r="K134" s="50" t="str">
        <f>'1-4. Gather employee data'!M134</f>
        <v>FT</v>
      </c>
      <c r="L134" s="50" t="str">
        <f>'1-4. Gather employee data'!N134</f>
        <v>N/A</v>
      </c>
      <c r="M134" s="50" t="str">
        <f>'1-4. Gather employee data'!O134</f>
        <v>Dallas</v>
      </c>
      <c r="N134" s="50" t="str">
        <f>'1-4. Gather employee data'!P134</f>
        <v>Dallas</v>
      </c>
      <c r="O134" s="50" t="str">
        <f>'1-4. Gather employee data'!T134</f>
        <v>TX</v>
      </c>
      <c r="P134" s="50" t="str">
        <f>'1-4. Gather employee data'!V134</f>
        <v>Dallas County, TX</v>
      </c>
      <c r="Q134" s="59">
        <f>VLOOKUP(P134,'6. Gather living wage data'!$B$11:$Q$1048576,16,FALSE)</f>
        <v>15.7</v>
      </c>
      <c r="R134" s="60">
        <f>Q134*'Standards &amp; Assumptions'!$C$10*'Standards &amp; Assumptions'!$C$11</f>
        <v>32656</v>
      </c>
      <c r="S134" s="28">
        <f t="shared" si="18"/>
        <v>-0.60708610504687144</v>
      </c>
      <c r="T134" s="27">
        <f t="shared" si="19"/>
        <v>-1178.2187806857582</v>
      </c>
      <c r="U134" s="26" t="str">
        <f t="shared" si="20"/>
        <v>No</v>
      </c>
      <c r="V134" s="26">
        <f>R134*('Standards &amp; Assumptions'!$C$12)</f>
        <v>4898.3999999999996</v>
      </c>
      <c r="W134" s="26">
        <f t="shared" si="21"/>
        <v>27757.599999999999</v>
      </c>
      <c r="X134" s="26">
        <f t="shared" si="22"/>
        <v>37554.400000000001</v>
      </c>
      <c r="Y134" s="26" t="str">
        <f t="shared" si="23"/>
        <v>Yes</v>
      </c>
    </row>
    <row r="135" spans="2:25" ht="15" thickBot="1" x14ac:dyDescent="0.35">
      <c r="B135" s="154">
        <f>'1-4. Gather employee data'!B135</f>
        <v>123</v>
      </c>
      <c r="C135" s="50" t="str">
        <f>'1-4. Gather employee data'!C135</f>
        <v>Sales Associate</v>
      </c>
      <c r="D135" s="50" t="str">
        <f>'1-4. Gather employee data'!D135</f>
        <v>Apparel</v>
      </c>
      <c r="E135" s="61">
        <f>'1-4. Gather employee data'!E135</f>
        <v>43101</v>
      </c>
      <c r="F135" s="61">
        <f>'1-4. Gather employee data'!F135</f>
        <v>43647</v>
      </c>
      <c r="G135" s="60">
        <f>'1-4. Gather employee data'!I135</f>
        <v>31485.97451919032</v>
      </c>
      <c r="H135" s="50">
        <f>'1-4. Gather employee data'!J135</f>
        <v>2085.6</v>
      </c>
      <c r="I135" s="59">
        <f>'1-4. Gather employee data'!K135</f>
        <v>15.096842404675067</v>
      </c>
      <c r="J135" s="50" t="str">
        <f>'1-4. Gather employee data'!L135</f>
        <v>Active</v>
      </c>
      <c r="K135" s="50" t="str">
        <f>'1-4. Gather employee data'!M135</f>
        <v>FT</v>
      </c>
      <c r="L135" s="50" t="str">
        <f>'1-4. Gather employee data'!N135</f>
        <v>N/A</v>
      </c>
      <c r="M135" s="50" t="str">
        <f>'1-4. Gather employee data'!O135</f>
        <v>Dallas</v>
      </c>
      <c r="N135" s="50" t="str">
        <f>'1-4. Gather employee data'!P135</f>
        <v>Dallas</v>
      </c>
      <c r="O135" s="50" t="str">
        <f>'1-4. Gather employee data'!T135</f>
        <v>TX</v>
      </c>
      <c r="P135" s="50" t="str">
        <f>'1-4. Gather employee data'!V135</f>
        <v>Dallas County, TX</v>
      </c>
      <c r="Q135" s="59">
        <f>VLOOKUP(P135,'6. Gather living wage data'!$B$11:$Q$1048576,16,FALSE)</f>
        <v>15.7</v>
      </c>
      <c r="R135" s="60">
        <f>Q135*'Standards &amp; Assumptions'!$C$10*'Standards &amp; Assumptions'!$C$11</f>
        <v>32656</v>
      </c>
      <c r="S135" s="28">
        <f t="shared" si="18"/>
        <v>-0.60315759532493196</v>
      </c>
      <c r="T135" s="27">
        <f t="shared" si="19"/>
        <v>-1170.0254808096797</v>
      </c>
      <c r="U135" s="26" t="str">
        <f t="shared" si="20"/>
        <v>No</v>
      </c>
      <c r="V135" s="26">
        <f>R135*('Standards &amp; Assumptions'!$C$12)</f>
        <v>4898.3999999999996</v>
      </c>
      <c r="W135" s="26">
        <f t="shared" si="21"/>
        <v>27757.599999999999</v>
      </c>
      <c r="X135" s="26">
        <f t="shared" si="22"/>
        <v>37554.400000000001</v>
      </c>
      <c r="Y135" s="26" t="str">
        <f t="shared" si="23"/>
        <v>Yes</v>
      </c>
    </row>
    <row r="136" spans="2:25" ht="15" thickBot="1" x14ac:dyDescent="0.35">
      <c r="B136" s="154">
        <f>'1-4. Gather employee data'!B136</f>
        <v>124</v>
      </c>
      <c r="C136" s="50" t="str">
        <f>'1-4. Gather employee data'!C136</f>
        <v>Sales Associate</v>
      </c>
      <c r="D136" s="50" t="str">
        <f>'1-4. Gather employee data'!D136</f>
        <v>Apparel</v>
      </c>
      <c r="E136" s="61">
        <f>'1-4. Gather employee data'!E136</f>
        <v>42005</v>
      </c>
      <c r="F136" s="61">
        <f>'1-4. Gather employee data'!F136</f>
        <v>43647</v>
      </c>
      <c r="G136" s="60">
        <f>'1-4. Gather employee data'!I136</f>
        <v>31496.36321484638</v>
      </c>
      <c r="H136" s="50">
        <f>'1-4. Gather employee data'!J136</f>
        <v>2085.6</v>
      </c>
      <c r="I136" s="59">
        <f>'1-4. Gather employee data'!K136</f>
        <v>15.101823559093969</v>
      </c>
      <c r="J136" s="50" t="str">
        <f>'1-4. Gather employee data'!L136</f>
        <v>Active</v>
      </c>
      <c r="K136" s="50" t="str">
        <f>'1-4. Gather employee data'!M136</f>
        <v>FT</v>
      </c>
      <c r="L136" s="50" t="str">
        <f>'1-4. Gather employee data'!N136</f>
        <v>N/A</v>
      </c>
      <c r="M136" s="50" t="str">
        <f>'1-4. Gather employee data'!O136</f>
        <v>Lawton</v>
      </c>
      <c r="N136" s="50" t="str">
        <f>'1-4. Gather employee data'!P136</f>
        <v>Comanche</v>
      </c>
      <c r="O136" s="50" t="str">
        <f>'1-4. Gather employee data'!T136</f>
        <v>OK</v>
      </c>
      <c r="P136" s="50" t="str">
        <f>'1-4. Gather employee data'!V136</f>
        <v>Comanche County, OK</v>
      </c>
      <c r="Q136" s="59">
        <f>VLOOKUP(P136,'6. Gather living wage data'!$B$11:$Q$1048576,16,FALSE)</f>
        <v>15.53</v>
      </c>
      <c r="R136" s="60">
        <f>Q136*'Standards &amp; Assumptions'!$C$10*'Standards &amp; Assumptions'!$C$11</f>
        <v>32302.399999999998</v>
      </c>
      <c r="S136" s="28">
        <f t="shared" si="18"/>
        <v>-0.42817644090603046</v>
      </c>
      <c r="T136" s="27">
        <f t="shared" si="19"/>
        <v>-806.03678515361753</v>
      </c>
      <c r="U136" s="26" t="str">
        <f t="shared" si="20"/>
        <v>No</v>
      </c>
      <c r="V136" s="26">
        <f>R136*('Standards &amp; Assumptions'!$C$12)</f>
        <v>4845.3599999999997</v>
      </c>
      <c r="W136" s="26">
        <f t="shared" si="21"/>
        <v>27457.039999999997</v>
      </c>
      <c r="X136" s="26">
        <f t="shared" si="22"/>
        <v>37147.759999999995</v>
      </c>
      <c r="Y136" s="26" t="str">
        <f t="shared" si="23"/>
        <v>Yes</v>
      </c>
    </row>
    <row r="137" spans="2:25" ht="15" thickBot="1" x14ac:dyDescent="0.35">
      <c r="B137" s="154">
        <f>'1-4. Gather employee data'!B137</f>
        <v>125</v>
      </c>
      <c r="C137" s="50" t="str">
        <f>'1-4. Gather employee data'!C137</f>
        <v>Sales Associate</v>
      </c>
      <c r="D137" s="50" t="str">
        <f>'1-4. Gather employee data'!D137</f>
        <v>Apparel</v>
      </c>
      <c r="E137" s="61">
        <f>'1-4. Gather employee data'!E137</f>
        <v>44013</v>
      </c>
      <c r="F137" s="61">
        <f>'1-4. Gather employee data'!F137</f>
        <v>43647</v>
      </c>
      <c r="G137" s="60">
        <f>'1-4. Gather employee data'!I137</f>
        <v>29181.629789350671</v>
      </c>
      <c r="H137" s="50">
        <f>'1-4. Gather employee data'!J137</f>
        <v>1929.18</v>
      </c>
      <c r="I137" s="59">
        <f>'1-4. Gather employee data'!K137</f>
        <v>15.126442213453732</v>
      </c>
      <c r="J137" s="50" t="str">
        <f>'1-4. Gather employee data'!L137</f>
        <v>Active</v>
      </c>
      <c r="K137" s="50" t="str">
        <f>'1-4. Gather employee data'!M137</f>
        <v>FT</v>
      </c>
      <c r="L137" s="50" t="str">
        <f>'1-4. Gather employee data'!N137</f>
        <v>N/A</v>
      </c>
      <c r="M137" s="50" t="str">
        <f>'1-4. Gather employee data'!O137</f>
        <v>Lawton</v>
      </c>
      <c r="N137" s="50" t="str">
        <f>'1-4. Gather employee data'!P137</f>
        <v>Comanche</v>
      </c>
      <c r="O137" s="50" t="str">
        <f>'1-4. Gather employee data'!T137</f>
        <v>OK</v>
      </c>
      <c r="P137" s="50" t="str">
        <f>'1-4. Gather employee data'!V137</f>
        <v>Comanche County, OK</v>
      </c>
      <c r="Q137" s="59">
        <f>VLOOKUP(P137,'6. Gather living wage data'!$B$11:$Q$1048576,16,FALSE)</f>
        <v>15.53</v>
      </c>
      <c r="R137" s="60">
        <f>Q137*'Standards &amp; Assumptions'!$C$10*'Standards &amp; Assumptions'!$C$11</f>
        <v>32302.399999999998</v>
      </c>
      <c r="S137" s="28">
        <f t="shared" si="18"/>
        <v>-0.40355778654626739</v>
      </c>
      <c r="T137" s="27">
        <f t="shared" si="19"/>
        <v>-3120.7702106493271</v>
      </c>
      <c r="U137" s="26" t="str">
        <f t="shared" si="20"/>
        <v>No</v>
      </c>
      <c r="V137" s="26">
        <f>R137*('Standards &amp; Assumptions'!$C$12)</f>
        <v>4845.3599999999997</v>
      </c>
      <c r="W137" s="26">
        <f t="shared" si="21"/>
        <v>27457.039999999997</v>
      </c>
      <c r="X137" s="26">
        <f t="shared" si="22"/>
        <v>37147.759999999995</v>
      </c>
      <c r="Y137" s="26" t="str">
        <f t="shared" si="23"/>
        <v>Yes</v>
      </c>
    </row>
    <row r="138" spans="2:25" ht="15" thickBot="1" x14ac:dyDescent="0.35">
      <c r="B138" s="154">
        <f>'1-4. Gather employee data'!B138</f>
        <v>126</v>
      </c>
      <c r="C138" s="50" t="str">
        <f>'1-4. Gather employee data'!C138</f>
        <v>Sales Associate</v>
      </c>
      <c r="D138" s="50" t="str">
        <f>'1-4. Gather employee data'!D138</f>
        <v>Apparel</v>
      </c>
      <c r="E138" s="61">
        <f>'1-4. Gather employee data'!E138</f>
        <v>44013</v>
      </c>
      <c r="F138" s="61">
        <f>'1-4. Gather employee data'!F138</f>
        <v>43647</v>
      </c>
      <c r="G138" s="60">
        <f>'1-4. Gather employee data'!I138</f>
        <v>29186.653874787931</v>
      </c>
      <c r="H138" s="50">
        <f>'1-4. Gather employee data'!J138</f>
        <v>1929.18</v>
      </c>
      <c r="I138" s="59">
        <f>'1-4. Gather employee data'!K138</f>
        <v>15.129046473003001</v>
      </c>
      <c r="J138" s="50" t="str">
        <f>'1-4. Gather employee data'!L138</f>
        <v>Active</v>
      </c>
      <c r="K138" s="50" t="str">
        <f>'1-4. Gather employee data'!M138</f>
        <v>FT</v>
      </c>
      <c r="L138" s="50" t="str">
        <f>'1-4. Gather employee data'!N138</f>
        <v>N/A</v>
      </c>
      <c r="M138" s="50" t="str">
        <f>'1-4. Gather employee data'!O138</f>
        <v>Lawton</v>
      </c>
      <c r="N138" s="50" t="str">
        <f>'1-4. Gather employee data'!P138</f>
        <v>Comanche</v>
      </c>
      <c r="O138" s="50" t="str">
        <f>'1-4. Gather employee data'!T138</f>
        <v>OK</v>
      </c>
      <c r="P138" s="50" t="str">
        <f>'1-4. Gather employee data'!V138</f>
        <v>Comanche County, OK</v>
      </c>
      <c r="Q138" s="59">
        <f>VLOOKUP(P138,'6. Gather living wage data'!$B$11:$Q$1048576,16,FALSE)</f>
        <v>15.53</v>
      </c>
      <c r="R138" s="60">
        <f>Q138*'Standards &amp; Assumptions'!$C$10*'Standards &amp; Assumptions'!$C$11</f>
        <v>32302.399999999998</v>
      </c>
      <c r="S138" s="28">
        <f t="shared" si="18"/>
        <v>-0.40095352699699838</v>
      </c>
      <c r="T138" s="27">
        <f t="shared" si="19"/>
        <v>-3115.7461252120665</v>
      </c>
      <c r="U138" s="26" t="str">
        <f t="shared" si="20"/>
        <v>No</v>
      </c>
      <c r="V138" s="26">
        <f>R138*('Standards &amp; Assumptions'!$C$12)</f>
        <v>4845.3599999999997</v>
      </c>
      <c r="W138" s="26">
        <f t="shared" si="21"/>
        <v>27457.039999999997</v>
      </c>
      <c r="X138" s="26">
        <f t="shared" si="22"/>
        <v>37147.759999999995</v>
      </c>
      <c r="Y138" s="26" t="str">
        <f t="shared" si="23"/>
        <v>Yes</v>
      </c>
    </row>
    <row r="139" spans="2:25" ht="15" thickBot="1" x14ac:dyDescent="0.35">
      <c r="B139" s="154">
        <f>'1-4. Gather employee data'!B139</f>
        <v>127</v>
      </c>
      <c r="C139" s="50" t="str">
        <f>'1-4. Gather employee data'!C139</f>
        <v>Sales Associate</v>
      </c>
      <c r="D139" s="50" t="str">
        <f>'1-4. Gather employee data'!D139</f>
        <v>Apparel</v>
      </c>
      <c r="E139" s="61">
        <f>'1-4. Gather employee data'!E139</f>
        <v>44013</v>
      </c>
      <c r="F139" s="61">
        <f>'1-4. Gather employee data'!F139</f>
        <v>43647</v>
      </c>
      <c r="G139" s="60">
        <f>'1-4. Gather employee data'!I139</f>
        <v>29191.766226186795</v>
      </c>
      <c r="H139" s="50">
        <f>'1-4. Gather employee data'!J139</f>
        <v>1929.18</v>
      </c>
      <c r="I139" s="59">
        <f>'1-4. Gather employee data'!K139</f>
        <v>15.131696485650274</v>
      </c>
      <c r="J139" s="50" t="str">
        <f>'1-4. Gather employee data'!L139</f>
        <v>Active</v>
      </c>
      <c r="K139" s="50" t="str">
        <f>'1-4. Gather employee data'!M139</f>
        <v>FT</v>
      </c>
      <c r="L139" s="50" t="str">
        <f>'1-4. Gather employee data'!N139</f>
        <v>N/A</v>
      </c>
      <c r="M139" s="50" t="str">
        <f>'1-4. Gather employee data'!O139</f>
        <v>Lawton</v>
      </c>
      <c r="N139" s="50" t="str">
        <f>'1-4. Gather employee data'!P139</f>
        <v>Comanche</v>
      </c>
      <c r="O139" s="50" t="str">
        <f>'1-4. Gather employee data'!T139</f>
        <v>OK</v>
      </c>
      <c r="P139" s="50" t="str">
        <f>'1-4. Gather employee data'!V139</f>
        <v>Comanche County, OK</v>
      </c>
      <c r="Q139" s="59">
        <f>VLOOKUP(P139,'6. Gather living wage data'!$B$11:$Q$1048576,16,FALSE)</f>
        <v>15.53</v>
      </c>
      <c r="R139" s="60">
        <f>Q139*'Standards &amp; Assumptions'!$C$10*'Standards &amp; Assumptions'!$C$11</f>
        <v>32302.399999999998</v>
      </c>
      <c r="S139" s="28">
        <f t="shared" si="18"/>
        <v>-0.39830351434972577</v>
      </c>
      <c r="T139" s="27">
        <f t="shared" si="19"/>
        <v>-3110.6337738132024</v>
      </c>
      <c r="U139" s="26" t="str">
        <f t="shared" si="20"/>
        <v>No</v>
      </c>
      <c r="V139" s="26">
        <f>R139*('Standards &amp; Assumptions'!$C$12)</f>
        <v>4845.3599999999997</v>
      </c>
      <c r="W139" s="26">
        <f t="shared" si="21"/>
        <v>27457.039999999997</v>
      </c>
      <c r="X139" s="26">
        <f t="shared" si="22"/>
        <v>37147.759999999995</v>
      </c>
      <c r="Y139" s="26" t="str">
        <f t="shared" si="23"/>
        <v>Yes</v>
      </c>
    </row>
    <row r="140" spans="2:25" ht="15" thickBot="1" x14ac:dyDescent="0.35">
      <c r="B140" s="154">
        <f>'1-4. Gather employee data'!B140</f>
        <v>128</v>
      </c>
      <c r="C140" s="50" t="str">
        <f>'1-4. Gather employee data'!C140</f>
        <v>Sales Associate</v>
      </c>
      <c r="D140" s="50" t="str">
        <f>'1-4. Gather employee data'!D140</f>
        <v>Apparel</v>
      </c>
      <c r="E140" s="61">
        <f>'1-4. Gather employee data'!E140</f>
        <v>44013</v>
      </c>
      <c r="F140" s="61">
        <f>'1-4. Gather employee data'!F140</f>
        <v>43647</v>
      </c>
      <c r="G140" s="60">
        <f>'1-4. Gather employee data'!I140</f>
        <v>29196.843258696812</v>
      </c>
      <c r="H140" s="50">
        <f>'1-4. Gather employee data'!J140</f>
        <v>1929.18</v>
      </c>
      <c r="I140" s="59">
        <f>'1-4. Gather employee data'!K140</f>
        <v>15.134328190576728</v>
      </c>
      <c r="J140" s="50" t="str">
        <f>'1-4. Gather employee data'!L140</f>
        <v>Active</v>
      </c>
      <c r="K140" s="50" t="str">
        <f>'1-4. Gather employee data'!M140</f>
        <v>FT</v>
      </c>
      <c r="L140" s="50" t="str">
        <f>'1-4. Gather employee data'!N140</f>
        <v>N/A</v>
      </c>
      <c r="M140" s="50" t="str">
        <f>'1-4. Gather employee data'!O140</f>
        <v>Lawton</v>
      </c>
      <c r="N140" s="50" t="str">
        <f>'1-4. Gather employee data'!P140</f>
        <v>Comanche</v>
      </c>
      <c r="O140" s="50" t="str">
        <f>'1-4. Gather employee data'!T140</f>
        <v>OK</v>
      </c>
      <c r="P140" s="50" t="str">
        <f>'1-4. Gather employee data'!V140</f>
        <v>Comanche County, OK</v>
      </c>
      <c r="Q140" s="59">
        <f>VLOOKUP(P140,'6. Gather living wage data'!$B$11:$Q$1048576,16,FALSE)</f>
        <v>15.53</v>
      </c>
      <c r="R140" s="60">
        <f>Q140*'Standards &amp; Assumptions'!$C$10*'Standards &amp; Assumptions'!$C$11</f>
        <v>32302.399999999998</v>
      </c>
      <c r="S140" s="28">
        <f t="shared" si="18"/>
        <v>-0.39567180942327163</v>
      </c>
      <c r="T140" s="27">
        <f t="shared" si="19"/>
        <v>-3105.5567413031858</v>
      </c>
      <c r="U140" s="26" t="str">
        <f t="shared" si="20"/>
        <v>No</v>
      </c>
      <c r="V140" s="26">
        <f>R140*('Standards &amp; Assumptions'!$C$12)</f>
        <v>4845.3599999999997</v>
      </c>
      <c r="W140" s="26">
        <f t="shared" si="21"/>
        <v>27457.039999999997</v>
      </c>
      <c r="X140" s="26">
        <f t="shared" si="22"/>
        <v>37147.759999999995</v>
      </c>
      <c r="Y140" s="26" t="str">
        <f t="shared" si="23"/>
        <v>Yes</v>
      </c>
    </row>
    <row r="141" spans="2:25" ht="15" thickBot="1" x14ac:dyDescent="0.35">
      <c r="B141" s="154">
        <f>'1-4. Gather employee data'!B141</f>
        <v>129</v>
      </c>
      <c r="C141" s="50" t="str">
        <f>'1-4. Gather employee data'!C141</f>
        <v>Sales Associate</v>
      </c>
      <c r="D141" s="50" t="str">
        <f>'1-4. Gather employee data'!D141</f>
        <v>Apparel</v>
      </c>
      <c r="E141" s="61">
        <f>'1-4. Gather employee data'!E141</f>
        <v>43983</v>
      </c>
      <c r="F141" s="61">
        <f>'1-4. Gather employee data'!F141</f>
        <v>43647</v>
      </c>
      <c r="G141" s="60">
        <f>'1-4. Gather employee data'!I141</f>
        <v>31575.072979761542</v>
      </c>
      <c r="H141" s="50">
        <f>'1-4. Gather employee data'!J141</f>
        <v>2085.6</v>
      </c>
      <c r="I141" s="59">
        <f>'1-4. Gather employee data'!K141</f>
        <v>15.139563185539673</v>
      </c>
      <c r="J141" s="50" t="str">
        <f>'1-4. Gather employee data'!L141</f>
        <v>Active</v>
      </c>
      <c r="K141" s="50" t="str">
        <f>'1-4. Gather employee data'!M141</f>
        <v>FT</v>
      </c>
      <c r="L141" s="50" t="str">
        <f>'1-4. Gather employee data'!N141</f>
        <v>N/A</v>
      </c>
      <c r="M141" s="50" t="str">
        <f>'1-4. Gather employee data'!O141</f>
        <v>Lawton</v>
      </c>
      <c r="N141" s="50" t="str">
        <f>'1-4. Gather employee data'!P141</f>
        <v>Comanche</v>
      </c>
      <c r="O141" s="50" t="str">
        <f>'1-4. Gather employee data'!T141</f>
        <v>OK</v>
      </c>
      <c r="P141" s="50" t="str">
        <f>'1-4. Gather employee data'!V141</f>
        <v>Comanche County, OK</v>
      </c>
      <c r="Q141" s="59">
        <f>VLOOKUP(P141,'6. Gather living wage data'!$B$11:$Q$1048576,16,FALSE)</f>
        <v>15.53</v>
      </c>
      <c r="R141" s="60">
        <f>Q141*'Standards &amp; Assumptions'!$C$10*'Standards &amp; Assumptions'!$C$11</f>
        <v>32302.399999999998</v>
      </c>
      <c r="S141" s="28">
        <f t="shared" si="18"/>
        <v>-0.39043681446032608</v>
      </c>
      <c r="T141" s="27">
        <f t="shared" si="19"/>
        <v>-727.32702023845559</v>
      </c>
      <c r="U141" s="26" t="str">
        <f t="shared" si="20"/>
        <v>No</v>
      </c>
      <c r="V141" s="26">
        <f>R141*('Standards &amp; Assumptions'!$C$12)</f>
        <v>4845.3599999999997</v>
      </c>
      <c r="W141" s="26">
        <f t="shared" si="21"/>
        <v>27457.039999999997</v>
      </c>
      <c r="X141" s="26">
        <f t="shared" si="22"/>
        <v>37147.759999999995</v>
      </c>
      <c r="Y141" s="26" t="str">
        <f t="shared" si="23"/>
        <v>Yes</v>
      </c>
    </row>
    <row r="142" spans="2:25" ht="15" thickBot="1" x14ac:dyDescent="0.35">
      <c r="B142" s="154">
        <f>'1-4. Gather employee data'!B142</f>
        <v>130</v>
      </c>
      <c r="C142" s="50" t="str">
        <f>'1-4. Gather employee data'!C142</f>
        <v>Sales Associate</v>
      </c>
      <c r="D142" s="50" t="str">
        <f>'1-4. Gather employee data'!D142</f>
        <v>Apparel</v>
      </c>
      <c r="E142" s="61">
        <f>'1-4. Gather employee data'!E142</f>
        <v>43983</v>
      </c>
      <c r="F142" s="61">
        <f>'1-4. Gather employee data'!F142</f>
        <v>43647</v>
      </c>
      <c r="G142" s="60">
        <f>'1-4. Gather employee data'!I142</f>
        <v>31577.677708149116</v>
      </c>
      <c r="H142" s="50">
        <f>'1-4. Gather employee data'!J142</f>
        <v>2085.6</v>
      </c>
      <c r="I142" s="59">
        <f>'1-4. Gather employee data'!K142</f>
        <v>15.140812096350746</v>
      </c>
      <c r="J142" s="50" t="str">
        <f>'1-4. Gather employee data'!L142</f>
        <v>Active</v>
      </c>
      <c r="K142" s="50" t="str">
        <f>'1-4. Gather employee data'!M142</f>
        <v>FT</v>
      </c>
      <c r="L142" s="50" t="str">
        <f>'1-4. Gather employee data'!N142</f>
        <v>N/A</v>
      </c>
      <c r="M142" s="50" t="str">
        <f>'1-4. Gather employee data'!O142</f>
        <v>Lawton</v>
      </c>
      <c r="N142" s="50" t="str">
        <f>'1-4. Gather employee data'!P142</f>
        <v>Comanche</v>
      </c>
      <c r="O142" s="50" t="str">
        <f>'1-4. Gather employee data'!T142</f>
        <v>OK</v>
      </c>
      <c r="P142" s="50" t="str">
        <f>'1-4. Gather employee data'!V142</f>
        <v>Comanche County, OK</v>
      </c>
      <c r="Q142" s="59">
        <f>VLOOKUP(P142,'6. Gather living wage data'!$B$11:$Q$1048576,16,FALSE)</f>
        <v>15.53</v>
      </c>
      <c r="R142" s="60">
        <f>Q142*'Standards &amp; Assumptions'!$C$10*'Standards &amp; Assumptions'!$C$11</f>
        <v>32302.399999999998</v>
      </c>
      <c r="S142" s="28">
        <f t="shared" si="18"/>
        <v>-0.38918790364925293</v>
      </c>
      <c r="T142" s="27">
        <f t="shared" si="19"/>
        <v>-724.72229185088145</v>
      </c>
      <c r="U142" s="26" t="str">
        <f t="shared" si="20"/>
        <v>No</v>
      </c>
      <c r="V142" s="26">
        <f>R142*('Standards &amp; Assumptions'!$C$12)</f>
        <v>4845.3599999999997</v>
      </c>
      <c r="W142" s="26">
        <f t="shared" si="21"/>
        <v>27457.039999999997</v>
      </c>
      <c r="X142" s="26">
        <f t="shared" si="22"/>
        <v>37147.759999999995</v>
      </c>
      <c r="Y142" s="26" t="str">
        <f t="shared" si="23"/>
        <v>Yes</v>
      </c>
    </row>
    <row r="143" spans="2:25" ht="15" thickBot="1" x14ac:dyDescent="0.35">
      <c r="B143" s="154">
        <f>'1-4. Gather employee data'!B143</f>
        <v>131</v>
      </c>
      <c r="C143" s="50" t="str">
        <f>'1-4. Gather employee data'!C143</f>
        <v>Sales Associate</v>
      </c>
      <c r="D143" s="50" t="str">
        <f>'1-4. Gather employee data'!D143</f>
        <v>Apparel</v>
      </c>
      <c r="E143" s="61">
        <f>'1-4. Gather employee data'!E143</f>
        <v>43983</v>
      </c>
      <c r="F143" s="61">
        <f>'1-4. Gather employee data'!F143</f>
        <v>43647</v>
      </c>
      <c r="G143" s="60">
        <f>'1-4. Gather employee data'!I143</f>
        <v>31603.60384297893</v>
      </c>
      <c r="H143" s="50">
        <f>'1-4. Gather employee data'!J143</f>
        <v>2085.6</v>
      </c>
      <c r="I143" s="59">
        <f>'1-4. Gather employee data'!K143</f>
        <v>15.153243116119549</v>
      </c>
      <c r="J143" s="50" t="str">
        <f>'1-4. Gather employee data'!L143</f>
        <v>Active</v>
      </c>
      <c r="K143" s="50" t="str">
        <f>'1-4. Gather employee data'!M143</f>
        <v>FT</v>
      </c>
      <c r="L143" s="50" t="str">
        <f>'1-4. Gather employee data'!N143</f>
        <v>N/A</v>
      </c>
      <c r="M143" s="50" t="str">
        <f>'1-4. Gather employee data'!O143</f>
        <v>Lawton</v>
      </c>
      <c r="N143" s="50" t="str">
        <f>'1-4. Gather employee data'!P143</f>
        <v>Comanche</v>
      </c>
      <c r="O143" s="50" t="str">
        <f>'1-4. Gather employee data'!T143</f>
        <v>OK</v>
      </c>
      <c r="P143" s="50" t="str">
        <f>'1-4. Gather employee data'!V143</f>
        <v>Comanche County, OK</v>
      </c>
      <c r="Q143" s="59">
        <f>VLOOKUP(P143,'6. Gather living wage data'!$B$11:$Q$1048576,16,FALSE)</f>
        <v>15.53</v>
      </c>
      <c r="R143" s="60">
        <f>Q143*'Standards &amp; Assumptions'!$C$10*'Standards &amp; Assumptions'!$C$11</f>
        <v>32302.399999999998</v>
      </c>
      <c r="S143" s="28">
        <f t="shared" si="18"/>
        <v>-0.37675688388045003</v>
      </c>
      <c r="T143" s="27">
        <f t="shared" si="19"/>
        <v>-698.79615702106821</v>
      </c>
      <c r="U143" s="26" t="str">
        <f t="shared" si="20"/>
        <v>No</v>
      </c>
      <c r="V143" s="26">
        <f>R143*('Standards &amp; Assumptions'!$C$12)</f>
        <v>4845.3599999999997</v>
      </c>
      <c r="W143" s="26">
        <f t="shared" si="21"/>
        <v>27457.039999999997</v>
      </c>
      <c r="X143" s="26">
        <f t="shared" si="22"/>
        <v>37147.759999999995</v>
      </c>
      <c r="Y143" s="26" t="str">
        <f t="shared" si="23"/>
        <v>Yes</v>
      </c>
    </row>
    <row r="144" spans="2:25" ht="15" thickBot="1" x14ac:dyDescent="0.35">
      <c r="B144" s="154">
        <f>'1-4. Gather employee data'!B144</f>
        <v>132</v>
      </c>
      <c r="C144" s="50" t="str">
        <f>'1-4. Gather employee data'!C144</f>
        <v>Sales Associate</v>
      </c>
      <c r="D144" s="50" t="str">
        <f>'1-4. Gather employee data'!D144</f>
        <v>Apparel</v>
      </c>
      <c r="E144" s="61">
        <f>'1-4. Gather employee data'!E144</f>
        <v>43983</v>
      </c>
      <c r="F144" s="61">
        <f>'1-4. Gather employee data'!F144</f>
        <v>43647</v>
      </c>
      <c r="G144" s="60">
        <f>'1-4. Gather employee data'!I144</f>
        <v>31655.935599140706</v>
      </c>
      <c r="H144" s="50">
        <f>'1-4. Gather employee data'!J144</f>
        <v>2085.6</v>
      </c>
      <c r="I144" s="59">
        <f>'1-4. Gather employee data'!K144</f>
        <v>15.178335059043301</v>
      </c>
      <c r="J144" s="50" t="str">
        <f>'1-4. Gather employee data'!L144</f>
        <v>Active</v>
      </c>
      <c r="K144" s="50" t="str">
        <f>'1-4. Gather employee data'!M144</f>
        <v>FT</v>
      </c>
      <c r="L144" s="50" t="str">
        <f>'1-4. Gather employee data'!N144</f>
        <v>N/A</v>
      </c>
      <c r="M144" s="50" t="str">
        <f>'1-4. Gather employee data'!O144</f>
        <v>Lawton</v>
      </c>
      <c r="N144" s="50" t="str">
        <f>'1-4. Gather employee data'!P144</f>
        <v>Comanche</v>
      </c>
      <c r="O144" s="50" t="str">
        <f>'1-4. Gather employee data'!T144</f>
        <v>OK</v>
      </c>
      <c r="P144" s="50" t="str">
        <f>'1-4. Gather employee data'!V144</f>
        <v>Comanche County, OK</v>
      </c>
      <c r="Q144" s="59">
        <f>VLOOKUP(P144,'6. Gather living wage data'!$B$11:$Q$1048576,16,FALSE)</f>
        <v>15.53</v>
      </c>
      <c r="R144" s="60">
        <f>Q144*'Standards &amp; Assumptions'!$C$10*'Standards &amp; Assumptions'!$C$11</f>
        <v>32302.399999999998</v>
      </c>
      <c r="S144" s="28">
        <f t="shared" si="18"/>
        <v>-0.35166494095669876</v>
      </c>
      <c r="T144" s="27">
        <f t="shared" si="19"/>
        <v>-646.46440085929135</v>
      </c>
      <c r="U144" s="26" t="str">
        <f t="shared" si="20"/>
        <v>No</v>
      </c>
      <c r="V144" s="26">
        <f>R144*('Standards &amp; Assumptions'!$C$12)</f>
        <v>4845.3599999999997</v>
      </c>
      <c r="W144" s="26">
        <f t="shared" si="21"/>
        <v>27457.039999999997</v>
      </c>
      <c r="X144" s="26">
        <f t="shared" si="22"/>
        <v>37147.759999999995</v>
      </c>
      <c r="Y144" s="26" t="str">
        <f t="shared" si="23"/>
        <v>Yes</v>
      </c>
    </row>
    <row r="145" spans="2:25" ht="15" thickBot="1" x14ac:dyDescent="0.35">
      <c r="B145" s="154">
        <f>'1-4. Gather employee data'!B145</f>
        <v>133</v>
      </c>
      <c r="C145" s="50" t="str">
        <f>'1-4. Gather employee data'!C145</f>
        <v>Sales Associate</v>
      </c>
      <c r="D145" s="50" t="str">
        <f>'1-4. Gather employee data'!D145</f>
        <v>Apparel</v>
      </c>
      <c r="E145" s="61">
        <f>'1-4. Gather employee data'!E145</f>
        <v>43983</v>
      </c>
      <c r="F145" s="61">
        <f>'1-4. Gather employee data'!F145</f>
        <v>43647</v>
      </c>
      <c r="G145" s="60">
        <f>'1-4. Gather employee data'!I145</f>
        <v>30080.012939217082</v>
      </c>
      <c r="H145" s="50">
        <f>'1-4. Gather employee data'!J145</f>
        <v>1981.32</v>
      </c>
      <c r="I145" s="59">
        <f>'1-4. Gather employee data'!K145</f>
        <v>15.181804523861407</v>
      </c>
      <c r="J145" s="50" t="str">
        <f>'1-4. Gather employee data'!L145</f>
        <v>Active</v>
      </c>
      <c r="K145" s="50" t="str">
        <f>'1-4. Gather employee data'!M145</f>
        <v>FT</v>
      </c>
      <c r="L145" s="50" t="str">
        <f>'1-4. Gather employee data'!N145</f>
        <v>N/A</v>
      </c>
      <c r="M145" s="50" t="str">
        <f>'1-4. Gather employee data'!O145</f>
        <v>Lawton</v>
      </c>
      <c r="N145" s="50" t="str">
        <f>'1-4. Gather employee data'!P145</f>
        <v>Comanche</v>
      </c>
      <c r="O145" s="50" t="str">
        <f>'1-4. Gather employee data'!T145</f>
        <v>OK</v>
      </c>
      <c r="P145" s="50" t="str">
        <f>'1-4. Gather employee data'!V145</f>
        <v>Comanche County, OK</v>
      </c>
      <c r="Q145" s="59">
        <f>VLOOKUP(P145,'6. Gather living wage data'!$B$11:$Q$1048576,16,FALSE)</f>
        <v>15.53</v>
      </c>
      <c r="R145" s="60">
        <f>Q145*'Standards &amp; Assumptions'!$C$10*'Standards &amp; Assumptions'!$C$11</f>
        <v>32302.399999999998</v>
      </c>
      <c r="S145" s="28">
        <f t="shared" si="18"/>
        <v>-0.34819547613859214</v>
      </c>
      <c r="T145" s="27">
        <f t="shared" si="19"/>
        <v>-2222.3870607829158</v>
      </c>
      <c r="U145" s="26" t="str">
        <f t="shared" si="20"/>
        <v>No</v>
      </c>
      <c r="V145" s="26">
        <f>R145*('Standards &amp; Assumptions'!$C$12)</f>
        <v>4845.3599999999997</v>
      </c>
      <c r="W145" s="26">
        <f t="shared" si="21"/>
        <v>27457.039999999997</v>
      </c>
      <c r="X145" s="26">
        <f t="shared" si="22"/>
        <v>37147.759999999995</v>
      </c>
      <c r="Y145" s="26" t="str">
        <f t="shared" si="23"/>
        <v>Yes</v>
      </c>
    </row>
    <row r="146" spans="2:25" ht="15" thickBot="1" x14ac:dyDescent="0.35">
      <c r="B146" s="154">
        <f>'1-4. Gather employee data'!B146</f>
        <v>134</v>
      </c>
      <c r="C146" s="50" t="str">
        <f>'1-4. Gather employee data'!C146</f>
        <v>Sales Associate</v>
      </c>
      <c r="D146" s="50" t="str">
        <f>'1-4. Gather employee data'!D146</f>
        <v>Apparel</v>
      </c>
      <c r="E146" s="61">
        <f>'1-4. Gather employee data'!E146</f>
        <v>43983</v>
      </c>
      <c r="F146" s="61">
        <f>'1-4. Gather employee data'!F146</f>
        <v>43647</v>
      </c>
      <c r="G146" s="60">
        <f>'1-4. Gather employee data'!I146</f>
        <v>29299.580019338049</v>
      </c>
      <c r="H146" s="50">
        <f>'1-4. Gather employee data'!J146</f>
        <v>1929.18</v>
      </c>
      <c r="I146" s="59">
        <f>'1-4. Gather employee data'!K146</f>
        <v>15.187582298872085</v>
      </c>
      <c r="J146" s="50" t="str">
        <f>'1-4. Gather employee data'!L146</f>
        <v>Active</v>
      </c>
      <c r="K146" s="50" t="str">
        <f>'1-4. Gather employee data'!M146</f>
        <v>FT</v>
      </c>
      <c r="L146" s="50" t="str">
        <f>'1-4. Gather employee data'!N146</f>
        <v>N/A</v>
      </c>
      <c r="M146" s="50" t="str">
        <f>'1-4. Gather employee data'!O146</f>
        <v>Lawton</v>
      </c>
      <c r="N146" s="50" t="str">
        <f>'1-4. Gather employee data'!P146</f>
        <v>Comanche</v>
      </c>
      <c r="O146" s="50" t="str">
        <f>'1-4. Gather employee data'!T146</f>
        <v>OK</v>
      </c>
      <c r="P146" s="50" t="str">
        <f>'1-4. Gather employee data'!V146</f>
        <v>Comanche County, OK</v>
      </c>
      <c r="Q146" s="59">
        <f>VLOOKUP(P146,'6. Gather living wage data'!$B$11:$Q$1048576,16,FALSE)</f>
        <v>15.53</v>
      </c>
      <c r="R146" s="60">
        <f>Q146*'Standards &amp; Assumptions'!$C$10*'Standards &amp; Assumptions'!$C$11</f>
        <v>32302.399999999998</v>
      </c>
      <c r="S146" s="28">
        <f t="shared" si="18"/>
        <v>-0.34241770112791414</v>
      </c>
      <c r="T146" s="27">
        <f t="shared" si="19"/>
        <v>-3002.8199806619486</v>
      </c>
      <c r="U146" s="26" t="str">
        <f t="shared" si="20"/>
        <v>No</v>
      </c>
      <c r="V146" s="26">
        <f>R146*('Standards &amp; Assumptions'!$C$12)</f>
        <v>4845.3599999999997</v>
      </c>
      <c r="W146" s="26">
        <f t="shared" si="21"/>
        <v>27457.039999999997</v>
      </c>
      <c r="X146" s="26">
        <f t="shared" si="22"/>
        <v>37147.759999999995</v>
      </c>
      <c r="Y146" s="26" t="str">
        <f t="shared" si="23"/>
        <v>Yes</v>
      </c>
    </row>
    <row r="147" spans="2:25" ht="15" thickBot="1" x14ac:dyDescent="0.35">
      <c r="B147" s="154">
        <f>'1-4. Gather employee data'!B147</f>
        <v>135</v>
      </c>
      <c r="C147" s="50" t="str">
        <f>'1-4. Gather employee data'!C147</f>
        <v>Sales Associate</v>
      </c>
      <c r="D147" s="50" t="str">
        <f>'1-4. Gather employee data'!D147</f>
        <v>Apparel</v>
      </c>
      <c r="E147" s="61">
        <f>'1-4. Gather employee data'!E147</f>
        <v>43983</v>
      </c>
      <c r="F147" s="61">
        <f>'1-4. Gather employee data'!F147</f>
        <v>43647</v>
      </c>
      <c r="G147" s="60">
        <f>'1-4. Gather employee data'!I147</f>
        <v>28521.416871917314</v>
      </c>
      <c r="H147" s="50">
        <f>'1-4. Gather employee data'!J147</f>
        <v>1877.04</v>
      </c>
      <c r="I147" s="59">
        <f>'1-4. Gather employee data'!K147</f>
        <v>15.19489029105257</v>
      </c>
      <c r="J147" s="50" t="str">
        <f>'1-4. Gather employee data'!L147</f>
        <v>Active</v>
      </c>
      <c r="K147" s="50" t="str">
        <f>'1-4. Gather employee data'!M147</f>
        <v>FT</v>
      </c>
      <c r="L147" s="50" t="str">
        <f>'1-4. Gather employee data'!N147</f>
        <v>N/A</v>
      </c>
      <c r="M147" s="50" t="str">
        <f>'1-4. Gather employee data'!O147</f>
        <v>Lawton</v>
      </c>
      <c r="N147" s="50" t="str">
        <f>'1-4. Gather employee data'!P147</f>
        <v>Comanche</v>
      </c>
      <c r="O147" s="50" t="str">
        <f>'1-4. Gather employee data'!T147</f>
        <v>OK</v>
      </c>
      <c r="P147" s="50" t="str">
        <f>'1-4. Gather employee data'!V147</f>
        <v>Comanche County, OK</v>
      </c>
      <c r="Q147" s="59">
        <f>VLOOKUP(P147,'6. Gather living wage data'!$B$11:$Q$1048576,16,FALSE)</f>
        <v>15.53</v>
      </c>
      <c r="R147" s="60">
        <f>Q147*'Standards &amp; Assumptions'!$C$10*'Standards &amp; Assumptions'!$C$11</f>
        <v>32302.399999999998</v>
      </c>
      <c r="S147" s="28">
        <f t="shared" si="18"/>
        <v>-0.33510970894742975</v>
      </c>
      <c r="T147" s="27">
        <f t="shared" si="19"/>
        <v>-3780.9831280826838</v>
      </c>
      <c r="U147" s="26" t="str">
        <f t="shared" si="20"/>
        <v>No</v>
      </c>
      <c r="V147" s="26">
        <f>R147*('Standards &amp; Assumptions'!$C$12)</f>
        <v>4845.3599999999997</v>
      </c>
      <c r="W147" s="26">
        <f t="shared" si="21"/>
        <v>27457.039999999997</v>
      </c>
      <c r="X147" s="26">
        <f t="shared" si="22"/>
        <v>37147.759999999995</v>
      </c>
      <c r="Y147" s="26" t="str">
        <f t="shared" si="23"/>
        <v>Yes</v>
      </c>
    </row>
    <row r="148" spans="2:25" ht="15" thickBot="1" x14ac:dyDescent="0.35">
      <c r="B148" s="154">
        <f>'1-4. Gather employee data'!B148</f>
        <v>136</v>
      </c>
      <c r="C148" s="50" t="str">
        <f>'1-4. Gather employee data'!C148</f>
        <v>Senior Sales Associate</v>
      </c>
      <c r="D148" s="50" t="str">
        <f>'1-4. Gather employee data'!D148</f>
        <v>Apparel</v>
      </c>
      <c r="E148" s="61">
        <f>'1-4. Gather employee data'!E148</f>
        <v>42736</v>
      </c>
      <c r="F148" s="61">
        <f>'1-4. Gather employee data'!F148</f>
        <v>43647</v>
      </c>
      <c r="G148" s="60">
        <f>'1-4. Gather employee data'!I148</f>
        <v>27776.124116924646</v>
      </c>
      <c r="H148" s="50">
        <f>'1-4. Gather employee data'!J148</f>
        <v>1824.9</v>
      </c>
      <c r="I148" s="59">
        <f>'1-4. Gather employee data'!K148</f>
        <v>15.22062804368713</v>
      </c>
      <c r="J148" s="50" t="str">
        <f>'1-4. Gather employee data'!L148</f>
        <v>Active</v>
      </c>
      <c r="K148" s="50" t="str">
        <f>'1-4. Gather employee data'!M148</f>
        <v>FT</v>
      </c>
      <c r="L148" s="50" t="str">
        <f>'1-4. Gather employee data'!N148</f>
        <v>N/A</v>
      </c>
      <c r="M148" s="50" t="str">
        <f>'1-4. Gather employee data'!O148</f>
        <v>Lawton</v>
      </c>
      <c r="N148" s="50" t="str">
        <f>'1-4. Gather employee data'!P148</f>
        <v>Comanche</v>
      </c>
      <c r="O148" s="50" t="str">
        <f>'1-4. Gather employee data'!T148</f>
        <v>OK</v>
      </c>
      <c r="P148" s="50" t="str">
        <f>'1-4. Gather employee data'!V148</f>
        <v>Comanche County, OK</v>
      </c>
      <c r="Q148" s="59">
        <f>VLOOKUP(P148,'6. Gather living wage data'!$B$11:$Q$1048576,16,FALSE)</f>
        <v>15.53</v>
      </c>
      <c r="R148" s="60">
        <f>Q148*'Standards &amp; Assumptions'!$C$10*'Standards &amp; Assumptions'!$C$11</f>
        <v>32302.399999999998</v>
      </c>
      <c r="S148" s="28">
        <f t="shared" si="18"/>
        <v>-0.3093719563128694</v>
      </c>
      <c r="T148" s="27">
        <f t="shared" si="19"/>
        <v>-4526.2758830753519</v>
      </c>
      <c r="U148" s="26" t="str">
        <f t="shared" si="20"/>
        <v>No</v>
      </c>
      <c r="V148" s="26">
        <f>R148*('Standards &amp; Assumptions'!$C$12)</f>
        <v>4845.3599999999997</v>
      </c>
      <c r="W148" s="26">
        <f t="shared" si="21"/>
        <v>27457.039999999997</v>
      </c>
      <c r="X148" s="26">
        <f t="shared" si="22"/>
        <v>37147.759999999995</v>
      </c>
      <c r="Y148" s="26" t="str">
        <f t="shared" si="23"/>
        <v>Yes</v>
      </c>
    </row>
    <row r="149" spans="2:25" ht="15" thickBot="1" x14ac:dyDescent="0.35">
      <c r="B149" s="154">
        <f>'1-4. Gather employee data'!B149</f>
        <v>137</v>
      </c>
      <c r="C149" s="50" t="str">
        <f>'1-4. Gather employee data'!C149</f>
        <v>Sales Associate</v>
      </c>
      <c r="D149" s="50" t="str">
        <f>'1-4. Gather employee data'!D149</f>
        <v>Apparel</v>
      </c>
      <c r="E149" s="61">
        <f>'1-4. Gather employee data'!E149</f>
        <v>43983</v>
      </c>
      <c r="F149" s="61">
        <f>'1-4. Gather employee data'!F149</f>
        <v>43647</v>
      </c>
      <c r="G149" s="60">
        <f>'1-4. Gather employee data'!I149</f>
        <v>27779.817171915165</v>
      </c>
      <c r="H149" s="50">
        <f>'1-4. Gather employee data'!J149</f>
        <v>1824.9</v>
      </c>
      <c r="I149" s="59">
        <f>'1-4. Gather employee data'!K149</f>
        <v>15.222651746350575</v>
      </c>
      <c r="J149" s="50" t="str">
        <f>'1-4. Gather employee data'!L149</f>
        <v>Active</v>
      </c>
      <c r="K149" s="50" t="str">
        <f>'1-4. Gather employee data'!M149</f>
        <v>FT</v>
      </c>
      <c r="L149" s="50" t="str">
        <f>'1-4. Gather employee data'!N149</f>
        <v>N/A</v>
      </c>
      <c r="M149" s="50" t="str">
        <f>'1-4. Gather employee data'!O149</f>
        <v>Lawton</v>
      </c>
      <c r="N149" s="50" t="str">
        <f>'1-4. Gather employee data'!P149</f>
        <v>Comanche</v>
      </c>
      <c r="O149" s="50" t="str">
        <f>'1-4. Gather employee data'!T149</f>
        <v>OK</v>
      </c>
      <c r="P149" s="50" t="str">
        <f>'1-4. Gather employee data'!V149</f>
        <v>Comanche County, OK</v>
      </c>
      <c r="Q149" s="59">
        <f>VLOOKUP(P149,'6. Gather living wage data'!$B$11:$Q$1048576,16,FALSE)</f>
        <v>15.53</v>
      </c>
      <c r="R149" s="60">
        <f>Q149*'Standards &amp; Assumptions'!$C$10*'Standards &amp; Assumptions'!$C$11</f>
        <v>32302.399999999998</v>
      </c>
      <c r="S149" s="28">
        <f t="shared" si="18"/>
        <v>-0.30734825364942431</v>
      </c>
      <c r="T149" s="27">
        <f t="shared" si="19"/>
        <v>-4522.5828280848327</v>
      </c>
      <c r="U149" s="26" t="str">
        <f t="shared" si="20"/>
        <v>No</v>
      </c>
      <c r="V149" s="26">
        <f>R149*('Standards &amp; Assumptions'!$C$12)</f>
        <v>4845.3599999999997</v>
      </c>
      <c r="W149" s="26">
        <f t="shared" si="21"/>
        <v>27457.039999999997</v>
      </c>
      <c r="X149" s="26">
        <f t="shared" si="22"/>
        <v>37147.759999999995</v>
      </c>
      <c r="Y149" s="26" t="str">
        <f t="shared" si="23"/>
        <v>Yes</v>
      </c>
    </row>
    <row r="150" spans="2:25" ht="15" thickBot="1" x14ac:dyDescent="0.35">
      <c r="B150" s="154">
        <f>'1-4. Gather employee data'!B150</f>
        <v>138</v>
      </c>
      <c r="C150" s="50" t="str">
        <f>'1-4. Gather employee data'!C150</f>
        <v>Sales Associate</v>
      </c>
      <c r="D150" s="50" t="str">
        <f>'1-4. Gather employee data'!D150</f>
        <v>Apparel</v>
      </c>
      <c r="E150" s="61">
        <f>'1-4. Gather employee data'!E150</f>
        <v>43983</v>
      </c>
      <c r="F150" s="61">
        <f>'1-4. Gather employee data'!F150</f>
        <v>43647</v>
      </c>
      <c r="G150" s="60">
        <f>'1-4. Gather employee data'!I150</f>
        <v>26244.381703819367</v>
      </c>
      <c r="H150" s="50">
        <f>'1-4. Gather employee data'!J150</f>
        <v>1720.6200000000001</v>
      </c>
      <c r="I150" s="59">
        <f>'1-4. Gather employee data'!K150</f>
        <v>15.252863330554895</v>
      </c>
      <c r="J150" s="50" t="str">
        <f>'1-4. Gather employee data'!L150</f>
        <v>Active</v>
      </c>
      <c r="K150" s="50" t="str">
        <f>'1-4. Gather employee data'!M150</f>
        <v>FT</v>
      </c>
      <c r="L150" s="50" t="str">
        <f>'1-4. Gather employee data'!N150</f>
        <v>N/A</v>
      </c>
      <c r="M150" s="50" t="str">
        <f>'1-4. Gather employee data'!O150</f>
        <v>Lawton</v>
      </c>
      <c r="N150" s="50" t="str">
        <f>'1-4. Gather employee data'!P150</f>
        <v>Comanche</v>
      </c>
      <c r="O150" s="50" t="str">
        <f>'1-4. Gather employee data'!T150</f>
        <v>OK</v>
      </c>
      <c r="P150" s="50" t="str">
        <f>'1-4. Gather employee data'!V150</f>
        <v>Comanche County, OK</v>
      </c>
      <c r="Q150" s="59">
        <f>VLOOKUP(P150,'6. Gather living wage data'!$B$11:$Q$1048576,16,FALSE)</f>
        <v>15.53</v>
      </c>
      <c r="R150" s="60">
        <f>Q150*'Standards &amp; Assumptions'!$C$10*'Standards &amp; Assumptions'!$C$11</f>
        <v>32302.399999999998</v>
      </c>
      <c r="S150" s="28">
        <f t="shared" si="18"/>
        <v>-0.27713666944510429</v>
      </c>
      <c r="T150" s="27">
        <f t="shared" si="19"/>
        <v>-6058.0182961806313</v>
      </c>
      <c r="U150" s="26" t="str">
        <f t="shared" si="20"/>
        <v>No</v>
      </c>
      <c r="V150" s="26">
        <f>R150*('Standards &amp; Assumptions'!$C$12)</f>
        <v>4845.3599999999997</v>
      </c>
      <c r="W150" s="26">
        <f t="shared" si="21"/>
        <v>27457.039999999997</v>
      </c>
      <c r="X150" s="26">
        <f t="shared" si="22"/>
        <v>37147.759999999995</v>
      </c>
      <c r="Y150" s="26" t="str">
        <f t="shared" si="23"/>
        <v>No</v>
      </c>
    </row>
    <row r="151" spans="2:25" ht="15" thickBot="1" x14ac:dyDescent="0.35">
      <c r="B151" s="154">
        <f>'1-4. Gather employee data'!B151</f>
        <v>139</v>
      </c>
      <c r="C151" s="50" t="str">
        <f>'1-4. Gather employee data'!C151</f>
        <v>Sales Associate</v>
      </c>
      <c r="D151" s="50" t="str">
        <f>'1-4. Gather employee data'!D151</f>
        <v>Apparel</v>
      </c>
      <c r="E151" s="61">
        <f>'1-4. Gather employee data'!E151</f>
        <v>43983</v>
      </c>
      <c r="F151" s="61">
        <f>'1-4. Gather employee data'!F151</f>
        <v>43647</v>
      </c>
      <c r="G151" s="60">
        <f>'1-4. Gather employee data'!I151</f>
        <v>26275.858600442814</v>
      </c>
      <c r="H151" s="50">
        <f>'1-4. Gather employee data'!J151</f>
        <v>1720.6200000000001</v>
      </c>
      <c r="I151" s="59">
        <f>'1-4. Gather employee data'!K151</f>
        <v>15.271157257525084</v>
      </c>
      <c r="J151" s="50" t="str">
        <f>'1-4. Gather employee data'!L151</f>
        <v>Active</v>
      </c>
      <c r="K151" s="50" t="str">
        <f>'1-4. Gather employee data'!M151</f>
        <v>FT</v>
      </c>
      <c r="L151" s="50" t="str">
        <f>'1-4. Gather employee data'!N151</f>
        <v>N/A</v>
      </c>
      <c r="M151" s="50" t="str">
        <f>'1-4. Gather employee data'!O151</f>
        <v>Lawton</v>
      </c>
      <c r="N151" s="50" t="str">
        <f>'1-4. Gather employee data'!P151</f>
        <v>Comanche</v>
      </c>
      <c r="O151" s="50" t="str">
        <f>'1-4. Gather employee data'!T151</f>
        <v>OK</v>
      </c>
      <c r="P151" s="50" t="str">
        <f>'1-4. Gather employee data'!V151</f>
        <v>Comanche County, OK</v>
      </c>
      <c r="Q151" s="59">
        <f>VLOOKUP(P151,'6. Gather living wage data'!$B$11:$Q$1048576,16,FALSE)</f>
        <v>15.53</v>
      </c>
      <c r="R151" s="60">
        <f>Q151*'Standards &amp; Assumptions'!$C$10*'Standards &amp; Assumptions'!$C$11</f>
        <v>32302.399999999998</v>
      </c>
      <c r="S151" s="28">
        <f t="shared" si="18"/>
        <v>-0.2588427424749149</v>
      </c>
      <c r="T151" s="27">
        <f t="shared" si="19"/>
        <v>-6026.5413995571835</v>
      </c>
      <c r="U151" s="26" t="str">
        <f t="shared" si="20"/>
        <v>No</v>
      </c>
      <c r="V151" s="26">
        <f>R151*('Standards &amp; Assumptions'!$C$12)</f>
        <v>4845.3599999999997</v>
      </c>
      <c r="W151" s="26">
        <f t="shared" si="21"/>
        <v>27457.039999999997</v>
      </c>
      <c r="X151" s="26">
        <f t="shared" si="22"/>
        <v>37147.759999999995</v>
      </c>
      <c r="Y151" s="26" t="str">
        <f t="shared" si="23"/>
        <v>No</v>
      </c>
    </row>
    <row r="152" spans="2:25" ht="15" thickBot="1" x14ac:dyDescent="0.35">
      <c r="B152" s="154">
        <f>'1-4. Gather employee data'!B152</f>
        <v>140</v>
      </c>
      <c r="C152" s="50" t="str">
        <f>'1-4. Gather employee data'!C152</f>
        <v>Sales Associate</v>
      </c>
      <c r="D152" s="50" t="str">
        <f>'1-4. Gather employee data'!D152</f>
        <v>Apparel</v>
      </c>
      <c r="E152" s="61">
        <f>'1-4. Gather employee data'!E152</f>
        <v>43983</v>
      </c>
      <c r="F152" s="61">
        <f>'1-4. Gather employee data'!F152</f>
        <v>43647</v>
      </c>
      <c r="G152" s="60">
        <f>'1-4. Gather employee data'!I152</f>
        <v>25509.130032739697</v>
      </c>
      <c r="H152" s="50">
        <f>'1-4. Gather employee data'!J152</f>
        <v>1668.48</v>
      </c>
      <c r="I152" s="59">
        <f>'1-4. Gather employee data'!K152</f>
        <v>15.28884375763551</v>
      </c>
      <c r="J152" s="50" t="str">
        <f>'1-4. Gather employee data'!L152</f>
        <v>Active</v>
      </c>
      <c r="K152" s="50" t="str">
        <f>'1-4. Gather employee data'!M152</f>
        <v>FT</v>
      </c>
      <c r="L152" s="50" t="str">
        <f>'1-4. Gather employee data'!N152</f>
        <v>N/A</v>
      </c>
      <c r="M152" s="50" t="str">
        <f>'1-4. Gather employee data'!O152</f>
        <v>Lawton</v>
      </c>
      <c r="N152" s="50" t="str">
        <f>'1-4. Gather employee data'!P152</f>
        <v>Comanche</v>
      </c>
      <c r="O152" s="50" t="str">
        <f>'1-4. Gather employee data'!T152</f>
        <v>OK</v>
      </c>
      <c r="P152" s="50" t="str">
        <f>'1-4. Gather employee data'!V152</f>
        <v>Comanche County, OK</v>
      </c>
      <c r="Q152" s="59">
        <f>VLOOKUP(P152,'6. Gather living wage data'!$B$11:$Q$1048576,16,FALSE)</f>
        <v>15.53</v>
      </c>
      <c r="R152" s="60">
        <f>Q152*'Standards &amp; Assumptions'!$C$10*'Standards &amp; Assumptions'!$C$11</f>
        <v>32302.399999999998</v>
      </c>
      <c r="S152" s="28">
        <f t="shared" si="18"/>
        <v>-0.24115624236448951</v>
      </c>
      <c r="T152" s="27">
        <f t="shared" si="19"/>
        <v>-6793.2699672603012</v>
      </c>
      <c r="U152" s="26" t="str">
        <f t="shared" si="20"/>
        <v>No</v>
      </c>
      <c r="V152" s="26">
        <f>R152*('Standards &amp; Assumptions'!$C$12)</f>
        <v>4845.3599999999997</v>
      </c>
      <c r="W152" s="26">
        <f t="shared" si="21"/>
        <v>27457.039999999997</v>
      </c>
      <c r="X152" s="26">
        <f t="shared" si="22"/>
        <v>37147.759999999995</v>
      </c>
      <c r="Y152" s="26" t="str">
        <f t="shared" si="23"/>
        <v>No</v>
      </c>
    </row>
    <row r="153" spans="2:25" ht="15" thickBot="1" x14ac:dyDescent="0.35">
      <c r="B153" s="154">
        <f>'1-4. Gather employee data'!B153</f>
        <v>141</v>
      </c>
      <c r="C153" s="50" t="str">
        <f>'1-4. Gather employee data'!C153</f>
        <v>Sales Associate</v>
      </c>
      <c r="D153" s="50" t="str">
        <f>'1-4. Gather employee data'!D153</f>
        <v>Apparel</v>
      </c>
      <c r="E153" s="61">
        <f>'1-4. Gather employee data'!E153</f>
        <v>43983</v>
      </c>
      <c r="F153" s="61">
        <f>'1-4. Gather employee data'!F153</f>
        <v>43647</v>
      </c>
      <c r="G153" s="60">
        <f>'1-4. Gather employee data'!I153</f>
        <v>24722.079483418216</v>
      </c>
      <c r="H153" s="50">
        <f>'1-4. Gather employee data'!J153</f>
        <v>1616.34</v>
      </c>
      <c r="I153" s="59">
        <f>'1-4. Gather employee data'!K153</f>
        <v>15.295098483869864</v>
      </c>
      <c r="J153" s="50" t="str">
        <f>'1-4. Gather employee data'!L153</f>
        <v>Active</v>
      </c>
      <c r="K153" s="50" t="str">
        <f>'1-4. Gather employee data'!M153</f>
        <v>FT</v>
      </c>
      <c r="L153" s="50" t="str">
        <f>'1-4. Gather employee data'!N153</f>
        <v>N/A</v>
      </c>
      <c r="M153" s="50" t="str">
        <f>'1-4. Gather employee data'!O153</f>
        <v>Lawton</v>
      </c>
      <c r="N153" s="50" t="str">
        <f>'1-4. Gather employee data'!P153</f>
        <v>Comanche</v>
      </c>
      <c r="O153" s="50" t="str">
        <f>'1-4. Gather employee data'!T153</f>
        <v>OK</v>
      </c>
      <c r="P153" s="50" t="str">
        <f>'1-4. Gather employee data'!V153</f>
        <v>Comanche County, OK</v>
      </c>
      <c r="Q153" s="59">
        <f>VLOOKUP(P153,'6. Gather living wage data'!$B$11:$Q$1048576,16,FALSE)</f>
        <v>15.53</v>
      </c>
      <c r="R153" s="60">
        <f>Q153*'Standards &amp; Assumptions'!$C$10*'Standards &amp; Assumptions'!$C$11</f>
        <v>32302.399999999998</v>
      </c>
      <c r="S153" s="28">
        <f t="shared" si="18"/>
        <v>-0.23490151613013488</v>
      </c>
      <c r="T153" s="27">
        <f t="shared" si="19"/>
        <v>-7580.3205165817817</v>
      </c>
      <c r="U153" s="26" t="str">
        <f t="shared" si="20"/>
        <v>No</v>
      </c>
      <c r="V153" s="26">
        <f>R153*('Standards &amp; Assumptions'!$C$12)</f>
        <v>4845.3599999999997</v>
      </c>
      <c r="W153" s="26">
        <f t="shared" si="21"/>
        <v>27457.039999999997</v>
      </c>
      <c r="X153" s="26">
        <f t="shared" si="22"/>
        <v>37147.759999999995</v>
      </c>
      <c r="Y153" s="26" t="str">
        <f t="shared" si="23"/>
        <v>No</v>
      </c>
    </row>
    <row r="154" spans="2:25" ht="15" thickBot="1" x14ac:dyDescent="0.35">
      <c r="B154" s="154">
        <f>'1-4. Gather employee data'!B154</f>
        <v>142</v>
      </c>
      <c r="C154" s="50" t="str">
        <f>'1-4. Gather employee data'!C154</f>
        <v>Sales Associate</v>
      </c>
      <c r="D154" s="50" t="str">
        <f>'1-4. Gather employee data'!D154</f>
        <v>Apparel</v>
      </c>
      <c r="E154" s="61">
        <f>'1-4. Gather employee data'!E154</f>
        <v>44029</v>
      </c>
      <c r="F154" s="61">
        <f>'1-4. Gather employee data'!F154</f>
        <v>43647</v>
      </c>
      <c r="G154" s="60">
        <f>'1-4. Gather employee data'!I154</f>
        <v>31900.865166451338</v>
      </c>
      <c r="H154" s="50">
        <f>'1-4. Gather employee data'!J154</f>
        <v>2085.6</v>
      </c>
      <c r="I154" s="59">
        <f>'1-4. Gather employee data'!K154</f>
        <v>15.295773478352196</v>
      </c>
      <c r="J154" s="50" t="str">
        <f>'1-4. Gather employee data'!L154</f>
        <v>Active</v>
      </c>
      <c r="K154" s="50" t="str">
        <f>'1-4. Gather employee data'!M154</f>
        <v>FT</v>
      </c>
      <c r="L154" s="50" t="str">
        <f>'1-4. Gather employee data'!N154</f>
        <v>N/A</v>
      </c>
      <c r="M154" s="50" t="str">
        <f>'1-4. Gather employee data'!O154</f>
        <v>Dallas</v>
      </c>
      <c r="N154" s="50" t="str">
        <f>'1-4. Gather employee data'!P154</f>
        <v>Dallas</v>
      </c>
      <c r="O154" s="50" t="str">
        <f>'1-4. Gather employee data'!T154</f>
        <v>TX</v>
      </c>
      <c r="P154" s="50" t="str">
        <f>'1-4. Gather employee data'!V154</f>
        <v>Dallas County, TX</v>
      </c>
      <c r="Q154" s="59">
        <f>VLOOKUP(P154,'6. Gather living wage data'!$B$11:$Q$1048576,16,FALSE)</f>
        <v>15.7</v>
      </c>
      <c r="R154" s="60">
        <f>Q154*'Standards &amp; Assumptions'!$C$10*'Standards &amp; Assumptions'!$C$11</f>
        <v>32656</v>
      </c>
      <c r="S154" s="28">
        <f t="shared" si="18"/>
        <v>-0.40422652164780359</v>
      </c>
      <c r="T154" s="27">
        <f t="shared" si="19"/>
        <v>-755.13483354866185</v>
      </c>
      <c r="U154" s="26" t="str">
        <f t="shared" si="20"/>
        <v>No</v>
      </c>
      <c r="V154" s="26">
        <f>R154*('Standards &amp; Assumptions'!$C$12)</f>
        <v>4898.3999999999996</v>
      </c>
      <c r="W154" s="26">
        <f t="shared" si="21"/>
        <v>27757.599999999999</v>
      </c>
      <c r="X154" s="26">
        <f t="shared" si="22"/>
        <v>37554.400000000001</v>
      </c>
      <c r="Y154" s="26" t="str">
        <f t="shared" si="23"/>
        <v>Yes</v>
      </c>
    </row>
    <row r="155" spans="2:25" ht="15" thickBot="1" x14ac:dyDescent="0.35">
      <c r="B155" s="154">
        <f>'1-4. Gather employee data'!B155</f>
        <v>143</v>
      </c>
      <c r="C155" s="50" t="str">
        <f>'1-4. Gather employee data'!C155</f>
        <v>Sales Associate</v>
      </c>
      <c r="D155" s="50" t="str">
        <f>'1-4. Gather employee data'!D155</f>
        <v>Apparel</v>
      </c>
      <c r="E155" s="61">
        <f>'1-4. Gather employee data'!E155</f>
        <v>44031</v>
      </c>
      <c r="F155" s="61">
        <f>'1-4. Gather employee data'!F155</f>
        <v>43647</v>
      </c>
      <c r="G155" s="60">
        <f>'1-4. Gather employee data'!I155</f>
        <v>31901.928543741556</v>
      </c>
      <c r="H155" s="50">
        <f>'1-4. Gather employee data'!J155</f>
        <v>2085.6</v>
      </c>
      <c r="I155" s="59">
        <f>'1-4. Gather employee data'!K155</f>
        <v>15.296283344716896</v>
      </c>
      <c r="J155" s="50" t="str">
        <f>'1-4. Gather employee data'!L155</f>
        <v>Active</v>
      </c>
      <c r="K155" s="50" t="str">
        <f>'1-4. Gather employee data'!M155</f>
        <v>FT</v>
      </c>
      <c r="L155" s="50" t="str">
        <f>'1-4. Gather employee data'!N155</f>
        <v>N/A</v>
      </c>
      <c r="M155" s="50" t="str">
        <f>'1-4. Gather employee data'!O155</f>
        <v>Dallas</v>
      </c>
      <c r="N155" s="50" t="str">
        <f>'1-4. Gather employee data'!P155</f>
        <v>Dallas</v>
      </c>
      <c r="O155" s="50" t="str">
        <f>'1-4. Gather employee data'!T155</f>
        <v>TX</v>
      </c>
      <c r="P155" s="50" t="str">
        <f>'1-4. Gather employee data'!V155</f>
        <v>Dallas County, TX</v>
      </c>
      <c r="Q155" s="59">
        <f>VLOOKUP(P155,'6. Gather living wage data'!$B$11:$Q$1048576,16,FALSE)</f>
        <v>15.7</v>
      </c>
      <c r="R155" s="60">
        <f>Q155*'Standards &amp; Assumptions'!$C$10*'Standards &amp; Assumptions'!$C$11</f>
        <v>32656</v>
      </c>
      <c r="S155" s="28">
        <f t="shared" si="18"/>
        <v>-0.40371665528310352</v>
      </c>
      <c r="T155" s="27">
        <f t="shared" si="19"/>
        <v>-754.0714562584435</v>
      </c>
      <c r="U155" s="26" t="str">
        <f t="shared" si="20"/>
        <v>No</v>
      </c>
      <c r="V155" s="26">
        <f>R155*('Standards &amp; Assumptions'!$C$12)</f>
        <v>4898.3999999999996</v>
      </c>
      <c r="W155" s="26">
        <f t="shared" si="21"/>
        <v>27757.599999999999</v>
      </c>
      <c r="X155" s="26">
        <f t="shared" si="22"/>
        <v>37554.400000000001</v>
      </c>
      <c r="Y155" s="26" t="str">
        <f t="shared" si="23"/>
        <v>Yes</v>
      </c>
    </row>
    <row r="156" spans="2:25" ht="15" thickBot="1" x14ac:dyDescent="0.35">
      <c r="B156" s="154">
        <f>'1-4. Gather employee data'!B156</f>
        <v>144</v>
      </c>
      <c r="C156" s="50" t="str">
        <f>'1-4. Gather employee data'!C156</f>
        <v>Sales Associate</v>
      </c>
      <c r="D156" s="50" t="str">
        <f>'1-4. Gather employee data'!D156</f>
        <v>Apparel</v>
      </c>
      <c r="E156" s="61">
        <f>'1-4. Gather employee data'!E156</f>
        <v>44032</v>
      </c>
      <c r="F156" s="61">
        <f>'1-4. Gather employee data'!F156</f>
        <v>43647</v>
      </c>
      <c r="G156" s="60">
        <f>'1-4. Gather employee data'!I156</f>
        <v>31924.308765474001</v>
      </c>
      <c r="H156" s="50">
        <f>'1-4. Gather employee data'!J156</f>
        <v>2085.6</v>
      </c>
      <c r="I156" s="59">
        <f>'1-4. Gather employee data'!K156</f>
        <v>15.30701417600403</v>
      </c>
      <c r="J156" s="50" t="str">
        <f>'1-4. Gather employee data'!L156</f>
        <v>Active</v>
      </c>
      <c r="K156" s="50" t="str">
        <f>'1-4. Gather employee data'!M156</f>
        <v>FT</v>
      </c>
      <c r="L156" s="50" t="str">
        <f>'1-4. Gather employee data'!N156</f>
        <v>N/A</v>
      </c>
      <c r="M156" s="50" t="str">
        <f>'1-4. Gather employee data'!O156</f>
        <v>Dallas</v>
      </c>
      <c r="N156" s="50" t="str">
        <f>'1-4. Gather employee data'!P156</f>
        <v>Dallas</v>
      </c>
      <c r="O156" s="50" t="str">
        <f>'1-4. Gather employee data'!T156</f>
        <v>TX</v>
      </c>
      <c r="P156" s="50" t="str">
        <f>'1-4. Gather employee data'!V156</f>
        <v>Dallas County, TX</v>
      </c>
      <c r="Q156" s="59">
        <f>VLOOKUP(P156,'6. Gather living wage data'!$B$11:$Q$1048576,16,FALSE)</f>
        <v>15.7</v>
      </c>
      <c r="R156" s="60">
        <f>Q156*'Standards &amp; Assumptions'!$C$10*'Standards &amp; Assumptions'!$C$11</f>
        <v>32656</v>
      </c>
      <c r="S156" s="28">
        <f t="shared" si="18"/>
        <v>-0.3929858239959696</v>
      </c>
      <c r="T156" s="27">
        <f t="shared" si="19"/>
        <v>-731.69123452599888</v>
      </c>
      <c r="U156" s="26" t="str">
        <f t="shared" si="20"/>
        <v>No</v>
      </c>
      <c r="V156" s="26">
        <f>R156*('Standards &amp; Assumptions'!$C$12)</f>
        <v>4898.3999999999996</v>
      </c>
      <c r="W156" s="26">
        <f t="shared" si="21"/>
        <v>27757.599999999999</v>
      </c>
      <c r="X156" s="26">
        <f t="shared" si="22"/>
        <v>37554.400000000001</v>
      </c>
      <c r="Y156" s="26" t="str">
        <f t="shared" si="23"/>
        <v>Yes</v>
      </c>
    </row>
    <row r="157" spans="2:25" ht="15" thickBot="1" x14ac:dyDescent="0.35">
      <c r="B157" s="154">
        <f>'1-4. Gather employee data'!B157</f>
        <v>145</v>
      </c>
      <c r="C157" s="50" t="str">
        <f>'1-4. Gather employee data'!C157</f>
        <v>Sales Associate</v>
      </c>
      <c r="D157" s="50" t="str">
        <f>'1-4. Gather employee data'!D157</f>
        <v>Apparel</v>
      </c>
      <c r="E157" s="61">
        <f>'1-4. Gather employee data'!E157</f>
        <v>44023</v>
      </c>
      <c r="F157" s="61">
        <f>'1-4. Gather employee data'!F157</f>
        <v>43647</v>
      </c>
      <c r="G157" s="60">
        <f>'1-4. Gather employee data'!I157</f>
        <v>30330.18030687598</v>
      </c>
      <c r="H157" s="50">
        <f>'1-4. Gather employee data'!J157</f>
        <v>1981.32</v>
      </c>
      <c r="I157" s="59">
        <f>'1-4. Gather employee data'!K157</f>
        <v>15.308067503924647</v>
      </c>
      <c r="J157" s="50" t="str">
        <f>'1-4. Gather employee data'!L157</f>
        <v>Active</v>
      </c>
      <c r="K157" s="50" t="str">
        <f>'1-4. Gather employee data'!M157</f>
        <v>FT</v>
      </c>
      <c r="L157" s="50" t="str">
        <f>'1-4. Gather employee data'!N157</f>
        <v>N/A</v>
      </c>
      <c r="M157" s="50" t="str">
        <f>'1-4. Gather employee data'!O157</f>
        <v>Dallas</v>
      </c>
      <c r="N157" s="50" t="str">
        <f>'1-4. Gather employee data'!P157</f>
        <v>Dallas</v>
      </c>
      <c r="O157" s="50" t="str">
        <f>'1-4. Gather employee data'!T157</f>
        <v>TX</v>
      </c>
      <c r="P157" s="50" t="str">
        <f>'1-4. Gather employee data'!V157</f>
        <v>Dallas County, TX</v>
      </c>
      <c r="Q157" s="59">
        <f>VLOOKUP(P157,'6. Gather living wage data'!$B$11:$Q$1048576,16,FALSE)</f>
        <v>15.7</v>
      </c>
      <c r="R157" s="60">
        <f>Q157*'Standards &amp; Assumptions'!$C$10*'Standards &amp; Assumptions'!$C$11</f>
        <v>32656</v>
      </c>
      <c r="S157" s="28">
        <f t="shared" si="18"/>
        <v>-0.39193249607535208</v>
      </c>
      <c r="T157" s="27">
        <f t="shared" si="19"/>
        <v>-2325.81969312402</v>
      </c>
      <c r="U157" s="26" t="str">
        <f t="shared" si="20"/>
        <v>No</v>
      </c>
      <c r="V157" s="26">
        <f>R157*('Standards &amp; Assumptions'!$C$12)</f>
        <v>4898.3999999999996</v>
      </c>
      <c r="W157" s="26">
        <f t="shared" si="21"/>
        <v>27757.599999999999</v>
      </c>
      <c r="X157" s="26">
        <f t="shared" si="22"/>
        <v>37554.400000000001</v>
      </c>
      <c r="Y157" s="26" t="str">
        <f t="shared" si="23"/>
        <v>Yes</v>
      </c>
    </row>
    <row r="158" spans="2:25" ht="15" thickBot="1" x14ac:dyDescent="0.35">
      <c r="B158" s="154">
        <f>'1-4. Gather employee data'!B158</f>
        <v>146</v>
      </c>
      <c r="C158" s="50" t="str">
        <f>'1-4. Gather employee data'!C158</f>
        <v>Sales Associate</v>
      </c>
      <c r="D158" s="50" t="str">
        <f>'1-4. Gather employee data'!D158</f>
        <v>Apparel</v>
      </c>
      <c r="E158" s="61">
        <f>'1-4. Gather employee data'!E158</f>
        <v>44014</v>
      </c>
      <c r="F158" s="61">
        <f>'1-4. Gather employee data'!F158</f>
        <v>43647</v>
      </c>
      <c r="G158" s="60">
        <f>'1-4. Gather employee data'!I158</f>
        <v>28780.580237648584</v>
      </c>
      <c r="H158" s="50">
        <f>'1-4. Gather employee data'!J158</f>
        <v>1877.04</v>
      </c>
      <c r="I158" s="59">
        <f>'1-4. Gather employee data'!K158</f>
        <v>15.332960532353379</v>
      </c>
      <c r="J158" s="50" t="str">
        <f>'1-4. Gather employee data'!L158</f>
        <v>Active</v>
      </c>
      <c r="K158" s="50" t="str">
        <f>'1-4. Gather employee data'!M158</f>
        <v>FT</v>
      </c>
      <c r="L158" s="50" t="str">
        <f>'1-4. Gather employee data'!N158</f>
        <v>N/A</v>
      </c>
      <c r="M158" s="50" t="str">
        <f>'1-4. Gather employee data'!O158</f>
        <v>Dallas</v>
      </c>
      <c r="N158" s="50" t="str">
        <f>'1-4. Gather employee data'!P158</f>
        <v>Dallas</v>
      </c>
      <c r="O158" s="50" t="str">
        <f>'1-4. Gather employee data'!T158</f>
        <v>TX</v>
      </c>
      <c r="P158" s="50" t="str">
        <f>'1-4. Gather employee data'!V158</f>
        <v>Dallas County, TX</v>
      </c>
      <c r="Q158" s="59">
        <f>VLOOKUP(P158,'6. Gather living wage data'!$B$11:$Q$1048576,16,FALSE)</f>
        <v>15.7</v>
      </c>
      <c r="R158" s="60">
        <f>Q158*'Standards &amp; Assumptions'!$C$10*'Standards &amp; Assumptions'!$C$11</f>
        <v>32656</v>
      </c>
      <c r="S158" s="28">
        <f t="shared" si="18"/>
        <v>-0.36703946764662021</v>
      </c>
      <c r="T158" s="27">
        <f t="shared" si="19"/>
        <v>-3875.4197623514156</v>
      </c>
      <c r="U158" s="26" t="str">
        <f t="shared" si="20"/>
        <v>No</v>
      </c>
      <c r="V158" s="26">
        <f>R158*('Standards &amp; Assumptions'!$C$12)</f>
        <v>4898.3999999999996</v>
      </c>
      <c r="W158" s="26">
        <f t="shared" si="21"/>
        <v>27757.599999999999</v>
      </c>
      <c r="X158" s="26">
        <f t="shared" si="22"/>
        <v>37554.400000000001</v>
      </c>
      <c r="Y158" s="26" t="str">
        <f t="shared" si="23"/>
        <v>Yes</v>
      </c>
    </row>
    <row r="159" spans="2:25" ht="15" thickBot="1" x14ac:dyDescent="0.35">
      <c r="B159" s="154">
        <f>'1-4. Gather employee data'!B159</f>
        <v>147</v>
      </c>
      <c r="C159" s="50" t="str">
        <f>'1-4. Gather employee data'!C159</f>
        <v>Sales Associate</v>
      </c>
      <c r="D159" s="50" t="str">
        <f>'1-4. Gather employee data'!D159</f>
        <v>Apparel</v>
      </c>
      <c r="E159" s="61">
        <f>'1-4. Gather employee data'!E159</f>
        <v>44019</v>
      </c>
      <c r="F159" s="61">
        <f>'1-4. Gather employee data'!F159</f>
        <v>43647</v>
      </c>
      <c r="G159" s="60">
        <f>'1-4. Gather employee data'!I159</f>
        <v>28803.589209350688</v>
      </c>
      <c r="H159" s="50">
        <f>'1-4. Gather employee data'!J159</f>
        <v>1877.04</v>
      </c>
      <c r="I159" s="59">
        <f>'1-4. Gather employee data'!K159</f>
        <v>15.34521864709899</v>
      </c>
      <c r="J159" s="50" t="str">
        <f>'1-4. Gather employee data'!L159</f>
        <v>Active</v>
      </c>
      <c r="K159" s="50" t="str">
        <f>'1-4. Gather employee data'!M159</f>
        <v>FT</v>
      </c>
      <c r="L159" s="50" t="str">
        <f>'1-4. Gather employee data'!N159</f>
        <v>N/A</v>
      </c>
      <c r="M159" s="50" t="str">
        <f>'1-4. Gather employee data'!O159</f>
        <v>Dallas</v>
      </c>
      <c r="N159" s="50" t="str">
        <f>'1-4. Gather employee data'!P159</f>
        <v>Dallas</v>
      </c>
      <c r="O159" s="50" t="str">
        <f>'1-4. Gather employee data'!T159</f>
        <v>TX</v>
      </c>
      <c r="P159" s="50" t="str">
        <f>'1-4. Gather employee data'!V159</f>
        <v>Dallas County, TX</v>
      </c>
      <c r="Q159" s="59">
        <f>VLOOKUP(P159,'6. Gather living wage data'!$B$11:$Q$1048576,16,FALSE)</f>
        <v>15.7</v>
      </c>
      <c r="R159" s="60">
        <f>Q159*'Standards &amp; Assumptions'!$C$10*'Standards &amp; Assumptions'!$C$11</f>
        <v>32656</v>
      </c>
      <c r="S159" s="28">
        <f t="shared" si="18"/>
        <v>-0.35478135290100887</v>
      </c>
      <c r="T159" s="27">
        <f t="shared" si="19"/>
        <v>-3852.4107906493118</v>
      </c>
      <c r="U159" s="26" t="str">
        <f t="shared" si="20"/>
        <v>No</v>
      </c>
      <c r="V159" s="26">
        <f>R159*('Standards &amp; Assumptions'!$C$12)</f>
        <v>4898.3999999999996</v>
      </c>
      <c r="W159" s="26">
        <f t="shared" si="21"/>
        <v>27757.599999999999</v>
      </c>
      <c r="X159" s="26">
        <f t="shared" si="22"/>
        <v>37554.400000000001</v>
      </c>
      <c r="Y159" s="26" t="str">
        <f t="shared" si="23"/>
        <v>Yes</v>
      </c>
    </row>
    <row r="160" spans="2:25" ht="15" thickBot="1" x14ac:dyDescent="0.35">
      <c r="B160" s="154">
        <f>'1-4. Gather employee data'!B160</f>
        <v>148</v>
      </c>
      <c r="C160" s="50" t="str">
        <f>'1-4. Gather employee data'!C160</f>
        <v>Sales Associate</v>
      </c>
      <c r="D160" s="50" t="str">
        <f>'1-4. Gather employee data'!D160</f>
        <v>Apparel</v>
      </c>
      <c r="E160" s="61">
        <f>'1-4. Gather employee data'!E160</f>
        <v>44017</v>
      </c>
      <c r="F160" s="61">
        <f>'1-4. Gather employee data'!F160</f>
        <v>43647</v>
      </c>
      <c r="G160" s="60">
        <f>'1-4. Gather employee data'!I160</f>
        <v>28069.121967545769</v>
      </c>
      <c r="H160" s="50">
        <f>'1-4. Gather employee data'!J160</f>
        <v>1824.9</v>
      </c>
      <c r="I160" s="59">
        <f>'1-4. Gather employee data'!K160</f>
        <v>15.381183608715967</v>
      </c>
      <c r="J160" s="50" t="str">
        <f>'1-4. Gather employee data'!L160</f>
        <v>Active</v>
      </c>
      <c r="K160" s="50" t="str">
        <f>'1-4. Gather employee data'!M160</f>
        <v>FT</v>
      </c>
      <c r="L160" s="50" t="str">
        <f>'1-4. Gather employee data'!N160</f>
        <v>N/A</v>
      </c>
      <c r="M160" s="50" t="str">
        <f>'1-4. Gather employee data'!O160</f>
        <v>Dallas</v>
      </c>
      <c r="N160" s="50" t="str">
        <f>'1-4. Gather employee data'!P160</f>
        <v>Dallas</v>
      </c>
      <c r="O160" s="50" t="str">
        <f>'1-4. Gather employee data'!T160</f>
        <v>TX</v>
      </c>
      <c r="P160" s="50" t="str">
        <f>'1-4. Gather employee data'!V160</f>
        <v>Dallas County, TX</v>
      </c>
      <c r="Q160" s="59">
        <f>VLOOKUP(P160,'6. Gather living wage data'!$B$11:$Q$1048576,16,FALSE)</f>
        <v>15.7</v>
      </c>
      <c r="R160" s="60">
        <f>Q160*'Standards &amp; Assumptions'!$C$10*'Standards &amp; Assumptions'!$C$11</f>
        <v>32656</v>
      </c>
      <c r="S160" s="28">
        <f t="shared" si="18"/>
        <v>-0.31881639128403272</v>
      </c>
      <c r="T160" s="27">
        <f t="shared" si="19"/>
        <v>-4586.8780324542313</v>
      </c>
      <c r="U160" s="26" t="str">
        <f t="shared" si="20"/>
        <v>No</v>
      </c>
      <c r="V160" s="26">
        <f>R160*('Standards &amp; Assumptions'!$C$12)</f>
        <v>4898.3999999999996</v>
      </c>
      <c r="W160" s="26">
        <f t="shared" si="21"/>
        <v>27757.599999999999</v>
      </c>
      <c r="X160" s="26">
        <f t="shared" si="22"/>
        <v>37554.400000000001</v>
      </c>
      <c r="Y160" s="26" t="str">
        <f t="shared" si="23"/>
        <v>Yes</v>
      </c>
    </row>
    <row r="161" spans="2:25" ht="15" thickBot="1" x14ac:dyDescent="0.35">
      <c r="B161" s="154">
        <f>'1-4. Gather employee data'!B161</f>
        <v>149</v>
      </c>
      <c r="C161" s="50" t="str">
        <f>'1-4. Gather employee data'!C161</f>
        <v>Sales Associate</v>
      </c>
      <c r="D161" s="50" t="str">
        <f>'1-4. Gather employee data'!D161</f>
        <v>Apparel</v>
      </c>
      <c r="E161" s="61">
        <f>'1-4. Gather employee data'!E161</f>
        <v>44019</v>
      </c>
      <c r="F161" s="61">
        <f>'1-4. Gather employee data'!F161</f>
        <v>43647</v>
      </c>
      <c r="G161" s="60">
        <f>'1-4. Gather employee data'!I161</f>
        <v>28074.367756197302</v>
      </c>
      <c r="H161" s="50">
        <f>'1-4. Gather employee data'!J161</f>
        <v>1824.9</v>
      </c>
      <c r="I161" s="59">
        <f>'1-4. Gather employee data'!K161</f>
        <v>15.384058170966792</v>
      </c>
      <c r="J161" s="50" t="str">
        <f>'1-4. Gather employee data'!L161</f>
        <v>Active</v>
      </c>
      <c r="K161" s="50" t="str">
        <f>'1-4. Gather employee data'!M161</f>
        <v>FT</v>
      </c>
      <c r="L161" s="50" t="str">
        <f>'1-4. Gather employee data'!N161</f>
        <v>N/A</v>
      </c>
      <c r="M161" s="50" t="str">
        <f>'1-4. Gather employee data'!O161</f>
        <v>Dallas</v>
      </c>
      <c r="N161" s="50" t="str">
        <f>'1-4. Gather employee data'!P161</f>
        <v>Dallas</v>
      </c>
      <c r="O161" s="50" t="str">
        <f>'1-4. Gather employee data'!T161</f>
        <v>TX</v>
      </c>
      <c r="P161" s="50" t="str">
        <f>'1-4. Gather employee data'!V161</f>
        <v>Dallas County, TX</v>
      </c>
      <c r="Q161" s="59">
        <f>VLOOKUP(P161,'6. Gather living wage data'!$B$11:$Q$1048576,16,FALSE)</f>
        <v>15.7</v>
      </c>
      <c r="R161" s="60">
        <f>Q161*'Standards &amp; Assumptions'!$C$10*'Standards &amp; Assumptions'!$C$11</f>
        <v>32656</v>
      </c>
      <c r="S161" s="28">
        <f t="shared" si="18"/>
        <v>-0.315941829033207</v>
      </c>
      <c r="T161" s="27">
        <f t="shared" si="19"/>
        <v>-4581.6322438026982</v>
      </c>
      <c r="U161" s="26" t="str">
        <f t="shared" si="20"/>
        <v>No</v>
      </c>
      <c r="V161" s="26">
        <f>R161*('Standards &amp; Assumptions'!$C$12)</f>
        <v>4898.3999999999996</v>
      </c>
      <c r="W161" s="26">
        <f t="shared" si="21"/>
        <v>27757.599999999999</v>
      </c>
      <c r="X161" s="26">
        <f t="shared" si="22"/>
        <v>37554.400000000001</v>
      </c>
      <c r="Y161" s="26" t="str">
        <f t="shared" si="23"/>
        <v>Yes</v>
      </c>
    </row>
    <row r="162" spans="2:25" ht="15" thickBot="1" x14ac:dyDescent="0.35">
      <c r="B162" s="154">
        <f>'1-4. Gather employee data'!B162</f>
        <v>150</v>
      </c>
      <c r="C162" s="50" t="str">
        <f>'1-4. Gather employee data'!C162</f>
        <v>Sales Associate</v>
      </c>
      <c r="D162" s="50" t="str">
        <f>'1-4. Gather employee data'!D162</f>
        <v>Apparel</v>
      </c>
      <c r="E162" s="61">
        <f>'1-4. Gather employee data'!E162</f>
        <v>44022</v>
      </c>
      <c r="F162" s="61">
        <f>'1-4. Gather employee data'!F162</f>
        <v>43647</v>
      </c>
      <c r="G162" s="60">
        <f>'1-4. Gather employee data'!I162</f>
        <v>28113.348441439397</v>
      </c>
      <c r="H162" s="50">
        <f>'1-4. Gather employee data'!J162</f>
        <v>1824.9</v>
      </c>
      <c r="I162" s="59">
        <f>'1-4. Gather employee data'!K162</f>
        <v>15.40541862098712</v>
      </c>
      <c r="J162" s="50" t="str">
        <f>'1-4. Gather employee data'!L162</f>
        <v>Active</v>
      </c>
      <c r="K162" s="50" t="str">
        <f>'1-4. Gather employee data'!M162</f>
        <v>FT</v>
      </c>
      <c r="L162" s="50" t="str">
        <f>'1-4. Gather employee data'!N162</f>
        <v>N/A</v>
      </c>
      <c r="M162" s="50" t="str">
        <f>'1-4. Gather employee data'!O162</f>
        <v>Dallas</v>
      </c>
      <c r="N162" s="50" t="str">
        <f>'1-4. Gather employee data'!P162</f>
        <v>Dallas</v>
      </c>
      <c r="O162" s="50" t="str">
        <f>'1-4. Gather employee data'!T162</f>
        <v>TX</v>
      </c>
      <c r="P162" s="50" t="str">
        <f>'1-4. Gather employee data'!V162</f>
        <v>Dallas County, TX</v>
      </c>
      <c r="Q162" s="59">
        <f>VLOOKUP(P162,'6. Gather living wage data'!$B$11:$Q$1048576,16,FALSE)</f>
        <v>15.7</v>
      </c>
      <c r="R162" s="60">
        <f>Q162*'Standards &amp; Assumptions'!$C$10*'Standards &amp; Assumptions'!$C$11</f>
        <v>32656</v>
      </c>
      <c r="S162" s="28">
        <f t="shared" si="18"/>
        <v>-0.29458137901287884</v>
      </c>
      <c r="T162" s="27">
        <f t="shared" si="19"/>
        <v>-4542.651558560603</v>
      </c>
      <c r="U162" s="26" t="str">
        <f t="shared" si="20"/>
        <v>No</v>
      </c>
      <c r="V162" s="26">
        <f>R162*('Standards &amp; Assumptions'!$C$12)</f>
        <v>4898.3999999999996</v>
      </c>
      <c r="W162" s="26">
        <f t="shared" si="21"/>
        <v>27757.599999999999</v>
      </c>
      <c r="X162" s="26">
        <f t="shared" si="22"/>
        <v>37554.400000000001</v>
      </c>
      <c r="Y162" s="26" t="str">
        <f t="shared" si="23"/>
        <v>Yes</v>
      </c>
    </row>
    <row r="163" spans="2:25" ht="15" thickBot="1" x14ac:dyDescent="0.35">
      <c r="B163" s="154">
        <f>'1-4. Gather employee data'!B163</f>
        <v>151</v>
      </c>
      <c r="C163" s="50" t="str">
        <f>'1-4. Gather employee data'!C163</f>
        <v>Sales Associate</v>
      </c>
      <c r="D163" s="50" t="str">
        <f>'1-4. Gather employee data'!D163</f>
        <v>Apparel</v>
      </c>
      <c r="E163" s="61">
        <f>'1-4. Gather employee data'!E163</f>
        <v>44016</v>
      </c>
      <c r="F163" s="61">
        <f>'1-4. Gather employee data'!F163</f>
        <v>43647</v>
      </c>
      <c r="G163" s="60">
        <f>'1-4. Gather employee data'!I163</f>
        <v>27382.898570456073</v>
      </c>
      <c r="H163" s="50">
        <f>'1-4. Gather employee data'!J163</f>
        <v>1772.76</v>
      </c>
      <c r="I163" s="59">
        <f>'1-4. Gather employee data'!K163</f>
        <v>15.446478130404607</v>
      </c>
      <c r="J163" s="50" t="str">
        <f>'1-4. Gather employee data'!L163</f>
        <v>Active</v>
      </c>
      <c r="K163" s="50" t="str">
        <f>'1-4. Gather employee data'!M163</f>
        <v>FT</v>
      </c>
      <c r="L163" s="50" t="str">
        <f>'1-4. Gather employee data'!N163</f>
        <v>N/A</v>
      </c>
      <c r="M163" s="50" t="str">
        <f>'1-4. Gather employee data'!O163</f>
        <v>Dallas</v>
      </c>
      <c r="N163" s="50" t="str">
        <f>'1-4. Gather employee data'!P163</f>
        <v>Dallas</v>
      </c>
      <c r="O163" s="50" t="str">
        <f>'1-4. Gather employee data'!T163</f>
        <v>TX</v>
      </c>
      <c r="P163" s="50" t="str">
        <f>'1-4. Gather employee data'!V163</f>
        <v>Dallas County, TX</v>
      </c>
      <c r="Q163" s="59">
        <f>VLOOKUP(P163,'6. Gather living wage data'!$B$11:$Q$1048576,16,FALSE)</f>
        <v>15.7</v>
      </c>
      <c r="R163" s="60">
        <f>Q163*'Standards &amp; Assumptions'!$C$10*'Standards &amp; Assumptions'!$C$11</f>
        <v>32656</v>
      </c>
      <c r="S163" s="28">
        <f t="shared" si="18"/>
        <v>-0.25352186959539225</v>
      </c>
      <c r="T163" s="27">
        <f t="shared" si="19"/>
        <v>-5273.1014295439272</v>
      </c>
      <c r="U163" s="26" t="str">
        <f t="shared" si="20"/>
        <v>No</v>
      </c>
      <c r="V163" s="26">
        <f>R163*('Standards &amp; Assumptions'!$C$12)</f>
        <v>4898.3999999999996</v>
      </c>
      <c r="W163" s="26">
        <f t="shared" si="21"/>
        <v>27757.599999999999</v>
      </c>
      <c r="X163" s="26">
        <f t="shared" si="22"/>
        <v>37554.400000000001</v>
      </c>
      <c r="Y163" s="26" t="str">
        <f t="shared" si="23"/>
        <v>No</v>
      </c>
    </row>
    <row r="164" spans="2:25" ht="15" thickBot="1" x14ac:dyDescent="0.35">
      <c r="B164" s="154">
        <f>'1-4. Gather employee data'!B164</f>
        <v>152</v>
      </c>
      <c r="C164" s="50" t="str">
        <f>'1-4. Gather employee data'!C164</f>
        <v>Sales Associate</v>
      </c>
      <c r="D164" s="50" t="str">
        <f>'1-4. Gather employee data'!D164</f>
        <v>Apparel</v>
      </c>
      <c r="E164" s="61">
        <f>'1-4. Gather employee data'!E164</f>
        <v>44021</v>
      </c>
      <c r="F164" s="61">
        <f>'1-4. Gather employee data'!F164</f>
        <v>43647</v>
      </c>
      <c r="G164" s="60">
        <f>'1-4. Gather employee data'!I164</f>
        <v>27386.707224258756</v>
      </c>
      <c r="H164" s="50">
        <f>'1-4. Gather employee data'!J164</f>
        <v>1772.76</v>
      </c>
      <c r="I164" s="59">
        <f>'1-4. Gather employee data'!K164</f>
        <v>15.448626562117125</v>
      </c>
      <c r="J164" s="50" t="str">
        <f>'1-4. Gather employee data'!L164</f>
        <v>Active</v>
      </c>
      <c r="K164" s="50" t="str">
        <f>'1-4. Gather employee data'!M164</f>
        <v>FT</v>
      </c>
      <c r="L164" s="50" t="str">
        <f>'1-4. Gather employee data'!N164</f>
        <v>N/A</v>
      </c>
      <c r="M164" s="50" t="str">
        <f>'1-4. Gather employee data'!O164</f>
        <v>Dallas</v>
      </c>
      <c r="N164" s="50" t="str">
        <f>'1-4. Gather employee data'!P164</f>
        <v>Dallas</v>
      </c>
      <c r="O164" s="50" t="str">
        <f>'1-4. Gather employee data'!T164</f>
        <v>TX</v>
      </c>
      <c r="P164" s="50" t="str">
        <f>'1-4. Gather employee data'!V164</f>
        <v>Dallas County, TX</v>
      </c>
      <c r="Q164" s="59">
        <f>VLOOKUP(P164,'6. Gather living wage data'!$B$11:$Q$1048576,16,FALSE)</f>
        <v>15.7</v>
      </c>
      <c r="R164" s="60">
        <f>Q164*'Standards &amp; Assumptions'!$C$10*'Standards &amp; Assumptions'!$C$11</f>
        <v>32656</v>
      </c>
      <c r="S164" s="28">
        <f t="shared" si="18"/>
        <v>-0.25137343788287403</v>
      </c>
      <c r="T164" s="27">
        <f t="shared" si="19"/>
        <v>-5269.2927757412435</v>
      </c>
      <c r="U164" s="26" t="str">
        <f t="shared" si="20"/>
        <v>No</v>
      </c>
      <c r="V164" s="26">
        <f>R164*('Standards &amp; Assumptions'!$C$12)</f>
        <v>4898.3999999999996</v>
      </c>
      <c r="W164" s="26">
        <f t="shared" si="21"/>
        <v>27757.599999999999</v>
      </c>
      <c r="X164" s="26">
        <f t="shared" si="22"/>
        <v>37554.400000000001</v>
      </c>
      <c r="Y164" s="26" t="str">
        <f t="shared" si="23"/>
        <v>No</v>
      </c>
    </row>
    <row r="165" spans="2:25" ht="15" thickBot="1" x14ac:dyDescent="0.35">
      <c r="B165" s="154">
        <f>'1-4. Gather employee data'!B165</f>
        <v>153</v>
      </c>
      <c r="C165" s="50" t="str">
        <f>'1-4. Gather employee data'!C165</f>
        <v>Sales Associate</v>
      </c>
      <c r="D165" s="50" t="str">
        <f>'1-4. Gather employee data'!D165</f>
        <v>Apparel</v>
      </c>
      <c r="E165" s="61">
        <f>'1-4. Gather employee data'!E165</f>
        <v>44030</v>
      </c>
      <c r="F165" s="61">
        <f>'1-4. Gather employee data'!F165</f>
        <v>43647</v>
      </c>
      <c r="G165" s="60">
        <f>'1-4. Gather employee data'!I165</f>
        <v>26591.841631423205</v>
      </c>
      <c r="H165" s="50">
        <f>'1-4. Gather employee data'!J165</f>
        <v>1720.6200000000001</v>
      </c>
      <c r="I165" s="59">
        <f>'1-4. Gather employee data'!K165</f>
        <v>15.454802124480247</v>
      </c>
      <c r="J165" s="50" t="str">
        <f>'1-4. Gather employee data'!L165</f>
        <v>Active</v>
      </c>
      <c r="K165" s="50" t="str">
        <f>'1-4. Gather employee data'!M165</f>
        <v>FT</v>
      </c>
      <c r="L165" s="50" t="str">
        <f>'1-4. Gather employee data'!N165</f>
        <v>N/A</v>
      </c>
      <c r="M165" s="50" t="str">
        <f>'1-4. Gather employee data'!O165</f>
        <v>Dallas</v>
      </c>
      <c r="N165" s="50" t="str">
        <f>'1-4. Gather employee data'!P165</f>
        <v>Dallas</v>
      </c>
      <c r="O165" s="50" t="str">
        <f>'1-4. Gather employee data'!T165</f>
        <v>TX</v>
      </c>
      <c r="P165" s="50" t="str">
        <f>'1-4. Gather employee data'!V165</f>
        <v>Dallas County, TX</v>
      </c>
      <c r="Q165" s="59">
        <f>VLOOKUP(P165,'6. Gather living wage data'!$B$11:$Q$1048576,16,FALSE)</f>
        <v>15.7</v>
      </c>
      <c r="R165" s="60">
        <f>Q165*'Standards &amp; Assumptions'!$C$10*'Standards &amp; Assumptions'!$C$11</f>
        <v>32656</v>
      </c>
      <c r="S165" s="28">
        <f t="shared" si="18"/>
        <v>-0.24519787551975192</v>
      </c>
      <c r="T165" s="27">
        <f t="shared" si="19"/>
        <v>-6064.1583685767946</v>
      </c>
      <c r="U165" s="26" t="str">
        <f t="shared" si="20"/>
        <v>No</v>
      </c>
      <c r="V165" s="26">
        <f>R165*('Standards &amp; Assumptions'!$C$12)</f>
        <v>4898.3999999999996</v>
      </c>
      <c r="W165" s="26">
        <f t="shared" si="21"/>
        <v>27757.599999999999</v>
      </c>
      <c r="X165" s="26">
        <f t="shared" si="22"/>
        <v>37554.400000000001</v>
      </c>
      <c r="Y165" s="26" t="str">
        <f t="shared" si="23"/>
        <v>No</v>
      </c>
    </row>
    <row r="166" spans="2:25" ht="15" thickBot="1" x14ac:dyDescent="0.35">
      <c r="B166" s="154">
        <f>'1-4. Gather employee data'!B166</f>
        <v>154</v>
      </c>
      <c r="C166" s="50" t="str">
        <f>'1-4. Gather employee data'!C166</f>
        <v>Sales Associate</v>
      </c>
      <c r="D166" s="50" t="str">
        <f>'1-4. Gather employee data'!D166</f>
        <v>Apparel</v>
      </c>
      <c r="E166" s="61">
        <f>'1-4. Gather employee data'!E166</f>
        <v>44020</v>
      </c>
      <c r="F166" s="61">
        <f>'1-4. Gather employee data'!F166</f>
        <v>43647</v>
      </c>
      <c r="G166" s="60">
        <f>'1-4. Gather employee data'!I166</f>
        <v>25854.067129550494</v>
      </c>
      <c r="H166" s="50">
        <f>'1-4. Gather employee data'!J166</f>
        <v>1668.48</v>
      </c>
      <c r="I166" s="59">
        <f>'1-4. Gather employee data'!K166</f>
        <v>15.495581085509261</v>
      </c>
      <c r="J166" s="50" t="str">
        <f>'1-4. Gather employee data'!L166</f>
        <v>Active</v>
      </c>
      <c r="K166" s="50" t="str">
        <f>'1-4. Gather employee data'!M166</f>
        <v>FT</v>
      </c>
      <c r="L166" s="50" t="str">
        <f>'1-4. Gather employee data'!N166</f>
        <v>N/A</v>
      </c>
      <c r="M166" s="50" t="str">
        <f>'1-4. Gather employee data'!O166</f>
        <v>Dallas</v>
      </c>
      <c r="N166" s="50" t="str">
        <f>'1-4. Gather employee data'!P166</f>
        <v>Dallas</v>
      </c>
      <c r="O166" s="50" t="str">
        <f>'1-4. Gather employee data'!T166</f>
        <v>TX</v>
      </c>
      <c r="P166" s="50" t="str">
        <f>'1-4. Gather employee data'!V166</f>
        <v>Dallas County, TX</v>
      </c>
      <c r="Q166" s="59">
        <f>VLOOKUP(P166,'6. Gather living wage data'!$B$11:$Q$1048576,16,FALSE)</f>
        <v>15.7</v>
      </c>
      <c r="R166" s="60">
        <f>Q166*'Standards &amp; Assumptions'!$C$10*'Standards &amp; Assumptions'!$C$11</f>
        <v>32656</v>
      </c>
      <c r="S166" s="28">
        <f t="shared" si="18"/>
        <v>-0.20441891449073779</v>
      </c>
      <c r="T166" s="27">
        <f t="shared" si="19"/>
        <v>-6801.9328704495056</v>
      </c>
      <c r="U166" s="26" t="str">
        <f t="shared" si="20"/>
        <v>No</v>
      </c>
      <c r="V166" s="26">
        <f>R166*('Standards &amp; Assumptions'!$C$12)</f>
        <v>4898.3999999999996</v>
      </c>
      <c r="W166" s="26">
        <f t="shared" si="21"/>
        <v>27757.599999999999</v>
      </c>
      <c r="X166" s="26">
        <f t="shared" si="22"/>
        <v>37554.400000000001</v>
      </c>
      <c r="Y166" s="26" t="str">
        <f t="shared" si="23"/>
        <v>No</v>
      </c>
    </row>
    <row r="167" spans="2:25" ht="15" thickBot="1" x14ac:dyDescent="0.35">
      <c r="B167" s="154">
        <f>'1-4. Gather employee data'!B167</f>
        <v>155</v>
      </c>
      <c r="C167" s="50" t="str">
        <f>'1-4. Gather employee data'!C167</f>
        <v>Sales Associate</v>
      </c>
      <c r="D167" s="50" t="str">
        <f>'1-4. Gather employee data'!D167</f>
        <v>Apparel</v>
      </c>
      <c r="E167" s="61">
        <f>'1-4. Gather employee data'!E167</f>
        <v>44033</v>
      </c>
      <c r="F167" s="61">
        <f>'1-4. Gather employee data'!F167</f>
        <v>43647</v>
      </c>
      <c r="G167" s="60">
        <f>'1-4. Gather employee data'!I167</f>
        <v>25862.021955934408</v>
      </c>
      <c r="H167" s="50">
        <f>'1-4. Gather employee data'!J167</f>
        <v>1668.48</v>
      </c>
      <c r="I167" s="59">
        <f>'1-4. Gather employee data'!K167</f>
        <v>15.500348794072693</v>
      </c>
      <c r="J167" s="50" t="str">
        <f>'1-4. Gather employee data'!L167</f>
        <v>Active</v>
      </c>
      <c r="K167" s="50" t="str">
        <f>'1-4. Gather employee data'!M167</f>
        <v>FT</v>
      </c>
      <c r="L167" s="50" t="str">
        <f>'1-4. Gather employee data'!N167</f>
        <v>N/A</v>
      </c>
      <c r="M167" s="50" t="str">
        <f>'1-4. Gather employee data'!O167</f>
        <v>Dallas</v>
      </c>
      <c r="N167" s="50" t="str">
        <f>'1-4. Gather employee data'!P167</f>
        <v>Dallas</v>
      </c>
      <c r="O167" s="50" t="str">
        <f>'1-4. Gather employee data'!T167</f>
        <v>TX</v>
      </c>
      <c r="P167" s="50" t="str">
        <f>'1-4. Gather employee data'!V167</f>
        <v>Dallas County, TX</v>
      </c>
      <c r="Q167" s="59">
        <f>VLOOKUP(P167,'6. Gather living wage data'!$B$11:$Q$1048576,16,FALSE)</f>
        <v>15.7</v>
      </c>
      <c r="R167" s="60">
        <f>Q167*'Standards &amp; Assumptions'!$C$10*'Standards &amp; Assumptions'!$C$11</f>
        <v>32656</v>
      </c>
      <c r="S167" s="28">
        <f t="shared" si="18"/>
        <v>-0.19965120592730656</v>
      </c>
      <c r="T167" s="27">
        <f t="shared" si="19"/>
        <v>-6793.9780440655923</v>
      </c>
      <c r="U167" s="26" t="str">
        <f t="shared" si="20"/>
        <v>No</v>
      </c>
      <c r="V167" s="26">
        <f>R167*('Standards &amp; Assumptions'!$C$12)</f>
        <v>4898.3999999999996</v>
      </c>
      <c r="W167" s="26">
        <f t="shared" si="21"/>
        <v>27757.599999999999</v>
      </c>
      <c r="X167" s="26">
        <f t="shared" si="22"/>
        <v>37554.400000000001</v>
      </c>
      <c r="Y167" s="26" t="str">
        <f t="shared" si="23"/>
        <v>No</v>
      </c>
    </row>
    <row r="168" spans="2:25" ht="15" thickBot="1" x14ac:dyDescent="0.35">
      <c r="B168" s="154">
        <f>'1-4. Gather employee data'!B168</f>
        <v>156</v>
      </c>
      <c r="C168" s="50" t="str">
        <f>'1-4. Gather employee data'!C168</f>
        <v>Senior Sales Associate</v>
      </c>
      <c r="D168" s="50" t="str">
        <f>'1-4. Gather employee data'!D168</f>
        <v>Apparel</v>
      </c>
      <c r="E168" s="61">
        <f>'1-4. Gather employee data'!E168</f>
        <v>43831</v>
      </c>
      <c r="F168" s="61">
        <f>'1-4. Gather employee data'!F168</f>
        <v>43647</v>
      </c>
      <c r="G168" s="60">
        <f>'1-4. Gather employee data'!I168</f>
        <v>32361.179801227128</v>
      </c>
      <c r="H168" s="50">
        <f>'1-4. Gather employee data'!J168</f>
        <v>2085.6</v>
      </c>
      <c r="I168" s="59">
        <f>'1-4. Gather employee data'!K168</f>
        <v>15.516484369594902</v>
      </c>
      <c r="J168" s="50" t="str">
        <f>'1-4. Gather employee data'!L168</f>
        <v>Active</v>
      </c>
      <c r="K168" s="50" t="str">
        <f>'1-4. Gather employee data'!M168</f>
        <v>FT</v>
      </c>
      <c r="L168" s="50" t="str">
        <f>'1-4. Gather employee data'!N168</f>
        <v>N/A</v>
      </c>
      <c r="M168" s="50" t="str">
        <f>'1-4. Gather employee data'!O168</f>
        <v>Dallas</v>
      </c>
      <c r="N168" s="50" t="str">
        <f>'1-4. Gather employee data'!P168</f>
        <v>Dallas</v>
      </c>
      <c r="O168" s="50" t="str">
        <f>'1-4. Gather employee data'!T168</f>
        <v>TX</v>
      </c>
      <c r="P168" s="50" t="str">
        <f>'1-4. Gather employee data'!V168</f>
        <v>Dallas County, TX</v>
      </c>
      <c r="Q168" s="59">
        <f>VLOOKUP(P168,'6. Gather living wage data'!$B$11:$Q$1048576,16,FALSE)</f>
        <v>15.7</v>
      </c>
      <c r="R168" s="60">
        <f>Q168*'Standards &amp; Assumptions'!$C$10*'Standards &amp; Assumptions'!$C$11</f>
        <v>32656</v>
      </c>
      <c r="S168" s="28">
        <f t="shared" si="18"/>
        <v>-0.18351563040509689</v>
      </c>
      <c r="T168" s="27">
        <f t="shared" si="19"/>
        <v>-294.82019877287166</v>
      </c>
      <c r="U168" s="26" t="str">
        <f t="shared" si="20"/>
        <v>No</v>
      </c>
      <c r="V168" s="26">
        <f>R168*('Standards &amp; Assumptions'!$C$12)</f>
        <v>4898.3999999999996</v>
      </c>
      <c r="W168" s="26">
        <f t="shared" si="21"/>
        <v>27757.599999999999</v>
      </c>
      <c r="X168" s="26">
        <f t="shared" si="22"/>
        <v>37554.400000000001</v>
      </c>
      <c r="Y168" s="26" t="str">
        <f t="shared" si="23"/>
        <v>Yes</v>
      </c>
    </row>
    <row r="169" spans="2:25" ht="15" thickBot="1" x14ac:dyDescent="0.35">
      <c r="B169" s="154">
        <f>'1-4. Gather employee data'!B169</f>
        <v>157</v>
      </c>
      <c r="C169" s="50" t="str">
        <f>'1-4. Gather employee data'!C169</f>
        <v>Senior Sales Associate</v>
      </c>
      <c r="D169" s="50" t="str">
        <f>'1-4. Gather employee data'!D169</f>
        <v>Apparel</v>
      </c>
      <c r="E169" s="61">
        <f>'1-4. Gather employee data'!E169</f>
        <v>41640</v>
      </c>
      <c r="F169" s="61">
        <f>'1-4. Gather employee data'!F169</f>
        <v>43647</v>
      </c>
      <c r="G169" s="60">
        <f>'1-4. Gather employee data'!I169</f>
        <v>32420.297212162819</v>
      </c>
      <c r="H169" s="50">
        <f>'1-4. Gather employee data'!J169</f>
        <v>2085.6</v>
      </c>
      <c r="I169" s="59">
        <f>'1-4. Gather employee data'!K169</f>
        <v>15.544829886921184</v>
      </c>
      <c r="J169" s="50" t="str">
        <f>'1-4. Gather employee data'!L169</f>
        <v>Active</v>
      </c>
      <c r="K169" s="50" t="str">
        <f>'1-4. Gather employee data'!M169</f>
        <v>FT</v>
      </c>
      <c r="L169" s="50" t="str">
        <f>'1-4. Gather employee data'!N169</f>
        <v>N/A</v>
      </c>
      <c r="M169" s="50" t="str">
        <f>'1-4. Gather employee data'!O169</f>
        <v>Dallas</v>
      </c>
      <c r="N169" s="50" t="str">
        <f>'1-4. Gather employee data'!P169</f>
        <v>Dallas</v>
      </c>
      <c r="O169" s="50" t="str">
        <f>'1-4. Gather employee data'!T169</f>
        <v>TX</v>
      </c>
      <c r="P169" s="50" t="str">
        <f>'1-4. Gather employee data'!V169</f>
        <v>Dallas County, TX</v>
      </c>
      <c r="Q169" s="59">
        <f>VLOOKUP(P169,'6. Gather living wage data'!$B$11:$Q$1048576,16,FALSE)</f>
        <v>15.7</v>
      </c>
      <c r="R169" s="60">
        <f>Q169*'Standards &amp; Assumptions'!$C$10*'Standards &amp; Assumptions'!$C$11</f>
        <v>32656</v>
      </c>
      <c r="S169" s="28">
        <f t="shared" si="18"/>
        <v>-0.15517011307881567</v>
      </c>
      <c r="T169" s="27">
        <f t="shared" si="19"/>
        <v>-235.70278783718095</v>
      </c>
      <c r="U169" s="26" t="str">
        <f t="shared" si="20"/>
        <v>No</v>
      </c>
      <c r="V169" s="26">
        <f>R169*('Standards &amp; Assumptions'!$C$12)</f>
        <v>4898.3999999999996</v>
      </c>
      <c r="W169" s="26">
        <f t="shared" si="21"/>
        <v>27757.599999999999</v>
      </c>
      <c r="X169" s="26">
        <f t="shared" si="22"/>
        <v>37554.400000000001</v>
      </c>
      <c r="Y169" s="26" t="str">
        <f t="shared" si="23"/>
        <v>Yes</v>
      </c>
    </row>
    <row r="170" spans="2:25" ht="15" thickBot="1" x14ac:dyDescent="0.35">
      <c r="B170" s="154">
        <f>'1-4. Gather employee data'!B170</f>
        <v>158</v>
      </c>
      <c r="C170" s="50" t="str">
        <f>'1-4. Gather employee data'!C170</f>
        <v>Sales Associate</v>
      </c>
      <c r="D170" s="50" t="str">
        <f>'1-4. Gather employee data'!D170</f>
        <v>Apparel</v>
      </c>
      <c r="E170" s="61">
        <f>'1-4. Gather employee data'!E170</f>
        <v>44028</v>
      </c>
      <c r="F170" s="61">
        <f>'1-4. Gather employee data'!F170</f>
        <v>43647</v>
      </c>
      <c r="G170" s="60">
        <f>'1-4. Gather employee data'!I170</f>
        <v>32436.723205202008</v>
      </c>
      <c r="H170" s="50">
        <f>'1-4. Gather employee data'!J170</f>
        <v>2085.6</v>
      </c>
      <c r="I170" s="59">
        <f>'1-4. Gather employee data'!K170</f>
        <v>15.552705794592448</v>
      </c>
      <c r="J170" s="50" t="str">
        <f>'1-4. Gather employee data'!L170</f>
        <v>Active</v>
      </c>
      <c r="K170" s="50" t="str">
        <f>'1-4. Gather employee data'!M170</f>
        <v>FT</v>
      </c>
      <c r="L170" s="50" t="str">
        <f>'1-4. Gather employee data'!N170</f>
        <v>N/A</v>
      </c>
      <c r="M170" s="50" t="str">
        <f>'1-4. Gather employee data'!O170</f>
        <v>Dallas</v>
      </c>
      <c r="N170" s="50" t="str">
        <f>'1-4. Gather employee data'!P170</f>
        <v>Dallas</v>
      </c>
      <c r="O170" s="50" t="str">
        <f>'1-4. Gather employee data'!T170</f>
        <v>TX</v>
      </c>
      <c r="P170" s="50" t="str">
        <f>'1-4. Gather employee data'!V170</f>
        <v>Dallas County, TX</v>
      </c>
      <c r="Q170" s="59">
        <f>VLOOKUP(P170,'6. Gather living wage data'!$B$11:$Q$1048576,16,FALSE)</f>
        <v>15.7</v>
      </c>
      <c r="R170" s="60">
        <f>Q170*'Standards &amp; Assumptions'!$C$10*'Standards &amp; Assumptions'!$C$11</f>
        <v>32656</v>
      </c>
      <c r="S170" s="28">
        <f t="shared" si="18"/>
        <v>-0.147294205407551</v>
      </c>
      <c r="T170" s="27">
        <f t="shared" si="19"/>
        <v>-219.2767947979919</v>
      </c>
      <c r="U170" s="26" t="str">
        <f t="shared" si="20"/>
        <v>No</v>
      </c>
      <c r="V170" s="26">
        <f>R170*('Standards &amp; Assumptions'!$C$12)</f>
        <v>4898.3999999999996</v>
      </c>
      <c r="W170" s="26">
        <f t="shared" si="21"/>
        <v>27757.599999999999</v>
      </c>
      <c r="X170" s="26">
        <f t="shared" si="22"/>
        <v>37554.400000000001</v>
      </c>
      <c r="Y170" s="26" t="str">
        <f t="shared" si="23"/>
        <v>Yes</v>
      </c>
    </row>
    <row r="171" spans="2:25" ht="15" thickBot="1" x14ac:dyDescent="0.35">
      <c r="B171" s="154">
        <f>'1-4. Gather employee data'!B171</f>
        <v>159</v>
      </c>
      <c r="C171" s="50" t="str">
        <f>'1-4. Gather employee data'!C171</f>
        <v>Sales Associate</v>
      </c>
      <c r="D171" s="50" t="str">
        <f>'1-4. Gather employee data'!D171</f>
        <v>Apparel</v>
      </c>
      <c r="E171" s="61">
        <f>'1-4. Gather employee data'!E171</f>
        <v>44034</v>
      </c>
      <c r="F171" s="61">
        <f>'1-4. Gather employee data'!F171</f>
        <v>43647</v>
      </c>
      <c r="G171" s="60">
        <f>'1-4. Gather employee data'!I171</f>
        <v>32449.446116610463</v>
      </c>
      <c r="H171" s="50">
        <f>'1-4. Gather employee data'!J171</f>
        <v>2085.6</v>
      </c>
      <c r="I171" s="59">
        <f>'1-4. Gather employee data'!K171</f>
        <v>15.558806154876518</v>
      </c>
      <c r="J171" s="50" t="str">
        <f>'1-4. Gather employee data'!L171</f>
        <v>Active</v>
      </c>
      <c r="K171" s="50" t="str">
        <f>'1-4. Gather employee data'!M171</f>
        <v>FT</v>
      </c>
      <c r="L171" s="50" t="str">
        <f>'1-4. Gather employee data'!N171</f>
        <v>N/A</v>
      </c>
      <c r="M171" s="50" t="str">
        <f>'1-4. Gather employee data'!O171</f>
        <v>Dallas</v>
      </c>
      <c r="N171" s="50" t="str">
        <f>'1-4. Gather employee data'!P171</f>
        <v>Dallas</v>
      </c>
      <c r="O171" s="50" t="str">
        <f>'1-4. Gather employee data'!T171</f>
        <v>TX</v>
      </c>
      <c r="P171" s="50" t="str">
        <f>'1-4. Gather employee data'!V171</f>
        <v>Dallas County, TX</v>
      </c>
      <c r="Q171" s="59">
        <f>VLOOKUP(P171,'6. Gather living wage data'!$B$11:$Q$1048576,16,FALSE)</f>
        <v>15.7</v>
      </c>
      <c r="R171" s="60">
        <f>Q171*'Standards &amp; Assumptions'!$C$10*'Standards &amp; Assumptions'!$C$11</f>
        <v>32656</v>
      </c>
      <c r="S171" s="28">
        <f t="shared" si="18"/>
        <v>-0.14119384512348176</v>
      </c>
      <c r="T171" s="27">
        <f t="shared" si="19"/>
        <v>-206.55388338953708</v>
      </c>
      <c r="U171" s="26" t="str">
        <f t="shared" si="20"/>
        <v>No</v>
      </c>
      <c r="V171" s="26">
        <f>R171*('Standards &amp; Assumptions'!$C$12)</f>
        <v>4898.3999999999996</v>
      </c>
      <c r="W171" s="26">
        <f t="shared" si="21"/>
        <v>27757.599999999999</v>
      </c>
      <c r="X171" s="26">
        <f t="shared" si="22"/>
        <v>37554.400000000001</v>
      </c>
      <c r="Y171" s="26" t="str">
        <f t="shared" si="23"/>
        <v>Yes</v>
      </c>
    </row>
    <row r="172" spans="2:25" ht="15" thickBot="1" x14ac:dyDescent="0.35">
      <c r="B172" s="154">
        <f>'1-4. Gather employee data'!B172</f>
        <v>160</v>
      </c>
      <c r="C172" s="50" t="str">
        <f>'1-4. Gather employee data'!C172</f>
        <v>Sales Associate</v>
      </c>
      <c r="D172" s="50" t="str">
        <f>'1-4. Gather employee data'!D172</f>
        <v>Apparel</v>
      </c>
      <c r="E172" s="61">
        <f>'1-4. Gather employee data'!E172</f>
        <v>44018</v>
      </c>
      <c r="F172" s="61">
        <f>'1-4. Gather employee data'!F172</f>
        <v>43647</v>
      </c>
      <c r="G172" s="60">
        <f>'1-4. Gather employee data'!I172</f>
        <v>32495.654751493777</v>
      </c>
      <c r="H172" s="50">
        <f>'1-4. Gather employee data'!J172</f>
        <v>2085.6</v>
      </c>
      <c r="I172" s="59">
        <f>'1-4. Gather employee data'!K172</f>
        <v>15.580962193850105</v>
      </c>
      <c r="J172" s="50" t="str">
        <f>'1-4. Gather employee data'!L172</f>
        <v>Active</v>
      </c>
      <c r="K172" s="50" t="str">
        <f>'1-4. Gather employee data'!M172</f>
        <v>FT</v>
      </c>
      <c r="L172" s="50" t="str">
        <f>'1-4. Gather employee data'!N172</f>
        <v>N/A</v>
      </c>
      <c r="M172" s="50" t="str">
        <f>'1-4. Gather employee data'!O172</f>
        <v>Dallas</v>
      </c>
      <c r="N172" s="50" t="str">
        <f>'1-4. Gather employee data'!P172</f>
        <v>Dallas</v>
      </c>
      <c r="O172" s="50" t="str">
        <f>'1-4. Gather employee data'!T172</f>
        <v>TX</v>
      </c>
      <c r="P172" s="50" t="str">
        <f>'1-4. Gather employee data'!V172</f>
        <v>Dallas County, TX</v>
      </c>
      <c r="Q172" s="59">
        <f>VLOOKUP(P172,'6. Gather living wage data'!$B$11:$Q$1048576,16,FALSE)</f>
        <v>15.7</v>
      </c>
      <c r="R172" s="60">
        <f>Q172*'Standards &amp; Assumptions'!$C$10*'Standards &amp; Assumptions'!$C$11</f>
        <v>32656</v>
      </c>
      <c r="S172" s="28">
        <f t="shared" si="18"/>
        <v>-0.11903780614989401</v>
      </c>
      <c r="T172" s="27">
        <f t="shared" si="19"/>
        <v>-160.34524850622256</v>
      </c>
      <c r="U172" s="26" t="str">
        <f t="shared" si="20"/>
        <v>No</v>
      </c>
      <c r="V172" s="26">
        <f>R172*('Standards &amp; Assumptions'!$C$12)</f>
        <v>4898.3999999999996</v>
      </c>
      <c r="W172" s="26">
        <f t="shared" si="21"/>
        <v>27757.599999999999</v>
      </c>
      <c r="X172" s="26">
        <f t="shared" si="22"/>
        <v>37554.400000000001</v>
      </c>
      <c r="Y172" s="26" t="str">
        <f t="shared" si="23"/>
        <v>Yes</v>
      </c>
    </row>
    <row r="173" spans="2:25" ht="15" thickBot="1" x14ac:dyDescent="0.35">
      <c r="B173" s="154">
        <f>'1-4. Gather employee data'!B173</f>
        <v>161</v>
      </c>
      <c r="C173" s="50" t="str">
        <f>'1-4. Gather employee data'!C173</f>
        <v>Sales Associate</v>
      </c>
      <c r="D173" s="50" t="str">
        <f>'1-4. Gather employee data'!D173</f>
        <v>Apparel</v>
      </c>
      <c r="E173" s="61">
        <f>'1-4. Gather employee data'!E173</f>
        <v>44024</v>
      </c>
      <c r="F173" s="61">
        <f>'1-4. Gather employee data'!F173</f>
        <v>43647</v>
      </c>
      <c r="G173" s="60">
        <f>'1-4. Gather employee data'!I173</f>
        <v>32524.796587665936</v>
      </c>
      <c r="H173" s="50">
        <f>'1-4. Gather employee data'!J173</f>
        <v>2085.6</v>
      </c>
      <c r="I173" s="59">
        <f>'1-4. Gather employee data'!K173</f>
        <v>15.59493507272053</v>
      </c>
      <c r="J173" s="50" t="str">
        <f>'1-4. Gather employee data'!L173</f>
        <v>Active</v>
      </c>
      <c r="K173" s="50" t="str">
        <f>'1-4. Gather employee data'!M173</f>
        <v>FT</v>
      </c>
      <c r="L173" s="50" t="str">
        <f>'1-4. Gather employee data'!N173</f>
        <v>N/A</v>
      </c>
      <c r="M173" s="50" t="str">
        <f>'1-4. Gather employee data'!O173</f>
        <v>Dallas</v>
      </c>
      <c r="N173" s="50" t="str">
        <f>'1-4. Gather employee data'!P173</f>
        <v>Dallas</v>
      </c>
      <c r="O173" s="50" t="str">
        <f>'1-4. Gather employee data'!T173</f>
        <v>TX</v>
      </c>
      <c r="P173" s="50" t="str">
        <f>'1-4. Gather employee data'!V173</f>
        <v>Dallas County, TX</v>
      </c>
      <c r="Q173" s="59">
        <f>VLOOKUP(P173,'6. Gather living wage data'!$B$11:$Q$1048576,16,FALSE)</f>
        <v>15.7</v>
      </c>
      <c r="R173" s="60">
        <f>Q173*'Standards &amp; Assumptions'!$C$10*'Standards &amp; Assumptions'!$C$11</f>
        <v>32656</v>
      </c>
      <c r="S173" s="28">
        <f t="shared" si="18"/>
        <v>-0.1050649272794697</v>
      </c>
      <c r="T173" s="27">
        <f t="shared" si="19"/>
        <v>-131.20341233406361</v>
      </c>
      <c r="U173" s="26" t="str">
        <f t="shared" si="20"/>
        <v>No</v>
      </c>
      <c r="V173" s="26">
        <f>R173*('Standards &amp; Assumptions'!$C$12)</f>
        <v>4898.3999999999996</v>
      </c>
      <c r="W173" s="26">
        <f t="shared" si="21"/>
        <v>27757.599999999999</v>
      </c>
      <c r="X173" s="26">
        <f t="shared" si="22"/>
        <v>37554.400000000001</v>
      </c>
      <c r="Y173" s="26" t="str">
        <f t="shared" si="23"/>
        <v>Yes</v>
      </c>
    </row>
    <row r="174" spans="2:25" ht="15" thickBot="1" x14ac:dyDescent="0.35">
      <c r="B174" s="154">
        <f>'1-4. Gather employee data'!B174</f>
        <v>162</v>
      </c>
      <c r="C174" s="50" t="str">
        <f>'1-4. Gather employee data'!C174</f>
        <v>Sales Associate</v>
      </c>
      <c r="D174" s="50" t="str">
        <f>'1-4. Gather employee data'!D174</f>
        <v>Apparel</v>
      </c>
      <c r="E174" s="61">
        <f>'1-4. Gather employee data'!E174</f>
        <v>44025</v>
      </c>
      <c r="F174" s="61">
        <f>'1-4. Gather employee data'!F174</f>
        <v>43647</v>
      </c>
      <c r="G174" s="60">
        <f>'1-4. Gather employee data'!I174</f>
        <v>32536.79654074581</v>
      </c>
      <c r="H174" s="50">
        <f>'1-4. Gather employee data'!J174</f>
        <v>2085.6</v>
      </c>
      <c r="I174" s="59">
        <f>'1-4. Gather employee data'!K174</f>
        <v>15.600688790154301</v>
      </c>
      <c r="J174" s="50" t="str">
        <f>'1-4. Gather employee data'!L174</f>
        <v>Active</v>
      </c>
      <c r="K174" s="50" t="str">
        <f>'1-4. Gather employee data'!M174</f>
        <v>FT</v>
      </c>
      <c r="L174" s="50" t="str">
        <f>'1-4. Gather employee data'!N174</f>
        <v>N/A</v>
      </c>
      <c r="M174" s="50" t="str">
        <f>'1-4. Gather employee data'!O174</f>
        <v>Lawton</v>
      </c>
      <c r="N174" s="50" t="str">
        <f>'1-4. Gather employee data'!P174</f>
        <v>Comanche</v>
      </c>
      <c r="O174" s="50" t="str">
        <f>'1-4. Gather employee data'!T174</f>
        <v>OK</v>
      </c>
      <c r="P174" s="50" t="str">
        <f>'1-4. Gather employee data'!V174</f>
        <v>Comanche County, OK</v>
      </c>
      <c r="Q174" s="59">
        <f>VLOOKUP(P174,'6. Gather living wage data'!$B$11:$Q$1048576,16,FALSE)</f>
        <v>15.53</v>
      </c>
      <c r="R174" s="60">
        <f>Q174*'Standards &amp; Assumptions'!$C$10*'Standards &amp; Assumptions'!$C$11</f>
        <v>32302.399999999998</v>
      </c>
      <c r="S174" s="28">
        <f t="shared" si="18"/>
        <v>7.0688790154301628E-2</v>
      </c>
      <c r="T174" s="27">
        <f t="shared" si="19"/>
        <v>234.39654074581267</v>
      </c>
      <c r="U174" s="26" t="str">
        <f t="shared" si="20"/>
        <v>Yes</v>
      </c>
      <c r="V174" s="26">
        <f>R174*('Standards &amp; Assumptions'!$C$12)</f>
        <v>4845.3599999999997</v>
      </c>
      <c r="W174" s="26">
        <f t="shared" si="21"/>
        <v>27457.039999999997</v>
      </c>
      <c r="X174" s="26">
        <f t="shared" si="22"/>
        <v>37147.759999999995</v>
      </c>
      <c r="Y174" s="26" t="str">
        <f t="shared" si="23"/>
        <v>Yes</v>
      </c>
    </row>
    <row r="175" spans="2:25" ht="15" thickBot="1" x14ac:dyDescent="0.35">
      <c r="B175" s="154">
        <f>'1-4. Gather employee data'!B175</f>
        <v>163</v>
      </c>
      <c r="C175" s="50" t="str">
        <f>'1-4. Gather employee data'!C175</f>
        <v>Sales Associate</v>
      </c>
      <c r="D175" s="50" t="str">
        <f>'1-4. Gather employee data'!D175</f>
        <v>Apparel</v>
      </c>
      <c r="E175" s="61">
        <f>'1-4. Gather employee data'!E175</f>
        <v>44026</v>
      </c>
      <c r="F175" s="61">
        <f>'1-4. Gather employee data'!F175</f>
        <v>43647</v>
      </c>
      <c r="G175" s="60">
        <f>'1-4. Gather employee data'!I175</f>
        <v>32543.14793671824</v>
      </c>
      <c r="H175" s="50">
        <f>'1-4. Gather employee data'!J175</f>
        <v>2085.6</v>
      </c>
      <c r="I175" s="59">
        <f>'1-4. Gather employee data'!K175</f>
        <v>15.603734146872958</v>
      </c>
      <c r="J175" s="50" t="str">
        <f>'1-4. Gather employee data'!L175</f>
        <v>Active</v>
      </c>
      <c r="K175" s="50" t="str">
        <f>'1-4. Gather employee data'!M175</f>
        <v>FT</v>
      </c>
      <c r="L175" s="50" t="str">
        <f>'1-4. Gather employee data'!N175</f>
        <v>N/A</v>
      </c>
      <c r="M175" s="50" t="str">
        <f>'1-4. Gather employee data'!O175</f>
        <v>Lawton</v>
      </c>
      <c r="N175" s="50" t="str">
        <f>'1-4. Gather employee data'!P175</f>
        <v>Comanche</v>
      </c>
      <c r="O175" s="50" t="str">
        <f>'1-4. Gather employee data'!T175</f>
        <v>OK</v>
      </c>
      <c r="P175" s="50" t="str">
        <f>'1-4. Gather employee data'!V175</f>
        <v>Comanche County, OK</v>
      </c>
      <c r="Q175" s="59">
        <f>VLOOKUP(P175,'6. Gather living wage data'!$B$11:$Q$1048576,16,FALSE)</f>
        <v>15.53</v>
      </c>
      <c r="R175" s="60">
        <f>Q175*'Standards &amp; Assumptions'!$C$10*'Standards &amp; Assumptions'!$C$11</f>
        <v>32302.399999999998</v>
      </c>
      <c r="S175" s="28">
        <f t="shared" si="18"/>
        <v>7.3734146872958206E-2</v>
      </c>
      <c r="T175" s="27">
        <f t="shared" si="19"/>
        <v>240.74793671824227</v>
      </c>
      <c r="U175" s="26" t="str">
        <f t="shared" si="20"/>
        <v>Yes</v>
      </c>
      <c r="V175" s="26">
        <f>R175*('Standards &amp; Assumptions'!$C$12)</f>
        <v>4845.3599999999997</v>
      </c>
      <c r="W175" s="26">
        <f t="shared" si="21"/>
        <v>27457.039999999997</v>
      </c>
      <c r="X175" s="26">
        <f t="shared" si="22"/>
        <v>37147.759999999995</v>
      </c>
      <c r="Y175" s="26" t="str">
        <f t="shared" si="23"/>
        <v>Yes</v>
      </c>
    </row>
    <row r="176" spans="2:25" ht="15" thickBot="1" x14ac:dyDescent="0.35">
      <c r="B176" s="154">
        <f>'1-4. Gather employee data'!B176</f>
        <v>164</v>
      </c>
      <c r="C176" s="50" t="str">
        <f>'1-4. Gather employee data'!C176</f>
        <v>Sales Associate</v>
      </c>
      <c r="D176" s="50" t="str">
        <f>'1-4. Gather employee data'!D176</f>
        <v>Apparel</v>
      </c>
      <c r="E176" s="61">
        <f>'1-4. Gather employee data'!E176</f>
        <v>44027</v>
      </c>
      <c r="F176" s="61">
        <f>'1-4. Gather employee data'!F176</f>
        <v>43647</v>
      </c>
      <c r="G176" s="60">
        <f>'1-4. Gather employee data'!I176</f>
        <v>24408.706312437393</v>
      </c>
      <c r="H176" s="50">
        <f>'1-4. Gather employee data'!J176</f>
        <v>1564.2</v>
      </c>
      <c r="I176" s="59">
        <f>'1-4. Gather employee data'!K176</f>
        <v>15.604594241425261</v>
      </c>
      <c r="J176" s="50" t="str">
        <f>'1-4. Gather employee data'!L176</f>
        <v>Active</v>
      </c>
      <c r="K176" s="50" t="str">
        <f>'1-4. Gather employee data'!M176</f>
        <v>FT</v>
      </c>
      <c r="L176" s="50" t="str">
        <f>'1-4. Gather employee data'!N176</f>
        <v>N/A</v>
      </c>
      <c r="M176" s="50" t="str">
        <f>'1-4. Gather employee data'!O176</f>
        <v>Lawton</v>
      </c>
      <c r="N176" s="50" t="str">
        <f>'1-4. Gather employee data'!P176</f>
        <v>Comanche</v>
      </c>
      <c r="O176" s="50" t="str">
        <f>'1-4. Gather employee data'!T176</f>
        <v>OK</v>
      </c>
      <c r="P176" s="50" t="str">
        <f>'1-4. Gather employee data'!V176</f>
        <v>Comanche County, OK</v>
      </c>
      <c r="Q176" s="59">
        <f>VLOOKUP(P176,'6. Gather living wage data'!$B$11:$Q$1048576,16,FALSE)</f>
        <v>15.53</v>
      </c>
      <c r="R176" s="60">
        <f>Q176*'Standards &amp; Assumptions'!$C$10*'Standards &amp; Assumptions'!$C$11</f>
        <v>32302.399999999998</v>
      </c>
      <c r="S176" s="28">
        <f t="shared" si="18"/>
        <v>7.4594241425261387E-2</v>
      </c>
      <c r="T176" s="27">
        <f t="shared" si="19"/>
        <v>-7893.6936875626052</v>
      </c>
      <c r="U176" s="26" t="str">
        <f t="shared" si="20"/>
        <v>No</v>
      </c>
      <c r="V176" s="26">
        <f>R176*('Standards &amp; Assumptions'!$C$12)</f>
        <v>4845.3599999999997</v>
      </c>
      <c r="W176" s="26">
        <f t="shared" si="21"/>
        <v>27457.039999999997</v>
      </c>
      <c r="X176" s="26">
        <f t="shared" si="22"/>
        <v>37147.759999999995</v>
      </c>
      <c r="Y176" s="26" t="str">
        <f t="shared" si="23"/>
        <v>No</v>
      </c>
    </row>
    <row r="177" spans="2:25" ht="15" thickBot="1" x14ac:dyDescent="0.35">
      <c r="B177" s="154">
        <f>'1-4. Gather employee data'!B177</f>
        <v>165</v>
      </c>
      <c r="C177" s="50" t="str">
        <f>'1-4. Gather employee data'!C177</f>
        <v>Sales Associate</v>
      </c>
      <c r="D177" s="50" t="str">
        <f>'1-4. Gather employee data'!D177</f>
        <v>Apparel</v>
      </c>
      <c r="E177" s="61">
        <f>'1-4. Gather employee data'!E177</f>
        <v>42005</v>
      </c>
      <c r="F177" s="61">
        <f>'1-4. Gather employee data'!F177</f>
        <v>43647</v>
      </c>
      <c r="G177" s="60">
        <f>'1-4. Gather employee data'!I177</f>
        <v>32557.220674694774</v>
      </c>
      <c r="H177" s="50">
        <f>'1-4. Gather employee data'!J177</f>
        <v>2085.6</v>
      </c>
      <c r="I177" s="59">
        <f>'1-4. Gather employee data'!K177</f>
        <v>15.610481719742413</v>
      </c>
      <c r="J177" s="50" t="str">
        <f>'1-4. Gather employee data'!L177</f>
        <v>Active</v>
      </c>
      <c r="K177" s="50" t="str">
        <f>'1-4. Gather employee data'!M177</f>
        <v>FT</v>
      </c>
      <c r="L177" s="50" t="str">
        <f>'1-4. Gather employee data'!N177</f>
        <v>N/A</v>
      </c>
      <c r="M177" s="50" t="str">
        <f>'1-4. Gather employee data'!O177</f>
        <v>Lawton</v>
      </c>
      <c r="N177" s="50" t="str">
        <f>'1-4. Gather employee data'!P177</f>
        <v>Comanche</v>
      </c>
      <c r="O177" s="50" t="str">
        <f>'1-4. Gather employee data'!T177</f>
        <v>OK</v>
      </c>
      <c r="P177" s="50" t="str">
        <f>'1-4. Gather employee data'!V177</f>
        <v>Comanche County, OK</v>
      </c>
      <c r="Q177" s="59">
        <f>VLOOKUP(P177,'6. Gather living wage data'!$B$11:$Q$1048576,16,FALSE)</f>
        <v>15.53</v>
      </c>
      <c r="R177" s="60">
        <f>Q177*'Standards &amp; Assumptions'!$C$10*'Standards &amp; Assumptions'!$C$11</f>
        <v>32302.399999999998</v>
      </c>
      <c r="S177" s="28">
        <f t="shared" si="18"/>
        <v>8.0481719742413915E-2</v>
      </c>
      <c r="T177" s="27">
        <f t="shared" si="19"/>
        <v>254.82067469477624</v>
      </c>
      <c r="U177" s="26" t="str">
        <f t="shared" si="20"/>
        <v>Yes</v>
      </c>
      <c r="V177" s="26">
        <f>R177*('Standards &amp; Assumptions'!$C$12)</f>
        <v>4845.3599999999997</v>
      </c>
      <c r="W177" s="26">
        <f t="shared" si="21"/>
        <v>27457.039999999997</v>
      </c>
      <c r="X177" s="26">
        <f t="shared" si="22"/>
        <v>37147.759999999995</v>
      </c>
      <c r="Y177" s="26" t="str">
        <f t="shared" si="23"/>
        <v>Yes</v>
      </c>
    </row>
    <row r="178" spans="2:25" ht="15" thickBot="1" x14ac:dyDescent="0.35">
      <c r="B178" s="154">
        <f>'1-4. Gather employee data'!B178</f>
        <v>166</v>
      </c>
      <c r="C178" s="50" t="str">
        <f>'1-4. Gather employee data'!C178</f>
        <v>Sales Associate</v>
      </c>
      <c r="D178" s="50" t="str">
        <f>'1-4. Gather employee data'!D178</f>
        <v>Apparel</v>
      </c>
      <c r="E178" s="61">
        <f>'1-4. Gather employee data'!E178</f>
        <v>43101</v>
      </c>
      <c r="F178" s="61">
        <f>'1-4. Gather employee data'!F178</f>
        <v>43647</v>
      </c>
      <c r="G178" s="60">
        <f>'1-4. Gather employee data'!I178</f>
        <v>32578.227087363139</v>
      </c>
      <c r="H178" s="50">
        <f>'1-4. Gather employee data'!J178</f>
        <v>2085.6</v>
      </c>
      <c r="I178" s="59">
        <f>'1-4. Gather employee data'!K178</f>
        <v>15.620553839357086</v>
      </c>
      <c r="J178" s="50" t="str">
        <f>'1-4. Gather employee data'!L178</f>
        <v>Active</v>
      </c>
      <c r="K178" s="50" t="str">
        <f>'1-4. Gather employee data'!M178</f>
        <v>FT</v>
      </c>
      <c r="L178" s="50" t="str">
        <f>'1-4. Gather employee data'!N178</f>
        <v>N/A</v>
      </c>
      <c r="M178" s="50" t="str">
        <f>'1-4. Gather employee data'!O178</f>
        <v>Lawton</v>
      </c>
      <c r="N178" s="50" t="str">
        <f>'1-4. Gather employee data'!P178</f>
        <v>Comanche</v>
      </c>
      <c r="O178" s="50" t="str">
        <f>'1-4. Gather employee data'!T178</f>
        <v>OK</v>
      </c>
      <c r="P178" s="50" t="str">
        <f>'1-4. Gather employee data'!V178</f>
        <v>Comanche County, OK</v>
      </c>
      <c r="Q178" s="59">
        <f>VLOOKUP(P178,'6. Gather living wage data'!$B$11:$Q$1048576,16,FALSE)</f>
        <v>15.53</v>
      </c>
      <c r="R178" s="60">
        <f>Q178*'Standards &amp; Assumptions'!$C$10*'Standards &amp; Assumptions'!$C$11</f>
        <v>32302.399999999998</v>
      </c>
      <c r="S178" s="28">
        <f t="shared" si="18"/>
        <v>9.0553839357086829E-2</v>
      </c>
      <c r="T178" s="27">
        <f t="shared" si="19"/>
        <v>275.82708736314089</v>
      </c>
      <c r="U178" s="26" t="str">
        <f t="shared" si="20"/>
        <v>Yes</v>
      </c>
      <c r="V178" s="26">
        <f>R178*('Standards &amp; Assumptions'!$C$12)</f>
        <v>4845.3599999999997</v>
      </c>
      <c r="W178" s="26">
        <f t="shared" si="21"/>
        <v>27457.039999999997</v>
      </c>
      <c r="X178" s="26">
        <f t="shared" si="22"/>
        <v>37147.759999999995</v>
      </c>
      <c r="Y178" s="26" t="str">
        <f t="shared" si="23"/>
        <v>Yes</v>
      </c>
    </row>
    <row r="179" spans="2:25" ht="15" thickBot="1" x14ac:dyDescent="0.35">
      <c r="B179" s="154">
        <f>'1-4. Gather employee data'!B179</f>
        <v>167</v>
      </c>
      <c r="C179" s="50" t="str">
        <f>'1-4. Gather employee data'!C179</f>
        <v>Sales Associate</v>
      </c>
      <c r="D179" s="50" t="str">
        <f>'1-4. Gather employee data'!D179</f>
        <v>Apparel</v>
      </c>
      <c r="E179" s="61">
        <f>'1-4. Gather employee data'!E179</f>
        <v>42005</v>
      </c>
      <c r="F179" s="61">
        <f>'1-4. Gather employee data'!F179</f>
        <v>43647</v>
      </c>
      <c r="G179" s="60">
        <f>'1-4. Gather employee data'!I179</f>
        <v>32588.500989468077</v>
      </c>
      <c r="H179" s="50">
        <f>'1-4. Gather employee data'!J179</f>
        <v>2085.6</v>
      </c>
      <c r="I179" s="59">
        <f>'1-4. Gather employee data'!K179</f>
        <v>15.625479952756079</v>
      </c>
      <c r="J179" s="50" t="str">
        <f>'1-4. Gather employee data'!L179</f>
        <v>Active</v>
      </c>
      <c r="K179" s="50" t="str">
        <f>'1-4. Gather employee data'!M179</f>
        <v>FT</v>
      </c>
      <c r="L179" s="50" t="str">
        <f>'1-4. Gather employee data'!N179</f>
        <v>N/A</v>
      </c>
      <c r="M179" s="50" t="str">
        <f>'1-4. Gather employee data'!O179</f>
        <v>Lawton</v>
      </c>
      <c r="N179" s="50" t="str">
        <f>'1-4. Gather employee data'!P179</f>
        <v>Comanche</v>
      </c>
      <c r="O179" s="50" t="str">
        <f>'1-4. Gather employee data'!T179</f>
        <v>OK</v>
      </c>
      <c r="P179" s="50" t="str">
        <f>'1-4. Gather employee data'!V179</f>
        <v>Comanche County, OK</v>
      </c>
      <c r="Q179" s="59">
        <f>VLOOKUP(P179,'6. Gather living wage data'!$B$11:$Q$1048576,16,FALSE)</f>
        <v>15.53</v>
      </c>
      <c r="R179" s="60">
        <f>Q179*'Standards &amp; Assumptions'!$C$10*'Standards &amp; Assumptions'!$C$11</f>
        <v>32302.399999999998</v>
      </c>
      <c r="S179" s="28">
        <f t="shared" si="18"/>
        <v>9.5479952756079456E-2</v>
      </c>
      <c r="T179" s="27">
        <f t="shared" si="19"/>
        <v>286.10098946807921</v>
      </c>
      <c r="U179" s="26" t="str">
        <f t="shared" si="20"/>
        <v>Yes</v>
      </c>
      <c r="V179" s="26">
        <f>R179*('Standards &amp; Assumptions'!$C$12)</f>
        <v>4845.3599999999997</v>
      </c>
      <c r="W179" s="26">
        <f t="shared" si="21"/>
        <v>27457.039999999997</v>
      </c>
      <c r="X179" s="26">
        <f t="shared" si="22"/>
        <v>37147.759999999995</v>
      </c>
      <c r="Y179" s="26" t="str">
        <f t="shared" si="23"/>
        <v>Yes</v>
      </c>
    </row>
    <row r="180" spans="2:25" ht="15" thickBot="1" x14ac:dyDescent="0.35">
      <c r="B180" s="154">
        <f>'1-4. Gather employee data'!B180</f>
        <v>168</v>
      </c>
      <c r="C180" s="50" t="str">
        <f>'1-4. Gather employee data'!C180</f>
        <v>Sales Associate</v>
      </c>
      <c r="D180" s="50" t="str">
        <f>'1-4. Gather employee data'!D180</f>
        <v>Apparel</v>
      </c>
      <c r="E180" s="61">
        <f>'1-4. Gather employee data'!E180</f>
        <v>43101</v>
      </c>
      <c r="F180" s="61">
        <f>'1-4. Gather employee data'!F180</f>
        <v>43647</v>
      </c>
      <c r="G180" s="60">
        <f>'1-4. Gather employee data'!I180</f>
        <v>32605.264881188061</v>
      </c>
      <c r="H180" s="50">
        <f>'1-4. Gather employee data'!J180</f>
        <v>2085.6</v>
      </c>
      <c r="I180" s="59">
        <f>'1-4. Gather employee data'!K180</f>
        <v>15.633517875521703</v>
      </c>
      <c r="J180" s="50" t="str">
        <f>'1-4. Gather employee data'!L180</f>
        <v>Active</v>
      </c>
      <c r="K180" s="50" t="str">
        <f>'1-4. Gather employee data'!M180</f>
        <v>FT</v>
      </c>
      <c r="L180" s="50" t="str">
        <f>'1-4. Gather employee data'!N180</f>
        <v>N/A</v>
      </c>
      <c r="M180" s="50" t="str">
        <f>'1-4. Gather employee data'!O180</f>
        <v>Lawton</v>
      </c>
      <c r="N180" s="50" t="str">
        <f>'1-4. Gather employee data'!P180</f>
        <v>Comanche</v>
      </c>
      <c r="O180" s="50" t="str">
        <f>'1-4. Gather employee data'!T180</f>
        <v>OK</v>
      </c>
      <c r="P180" s="50" t="str">
        <f>'1-4. Gather employee data'!V180</f>
        <v>Comanche County, OK</v>
      </c>
      <c r="Q180" s="59">
        <f>VLOOKUP(P180,'6. Gather living wage data'!$B$11:$Q$1048576,16,FALSE)</f>
        <v>15.53</v>
      </c>
      <c r="R180" s="60">
        <f>Q180*'Standards &amp; Assumptions'!$C$10*'Standards &amp; Assumptions'!$C$11</f>
        <v>32302.399999999998</v>
      </c>
      <c r="S180" s="28">
        <f t="shared" si="18"/>
        <v>0.10351787552170322</v>
      </c>
      <c r="T180" s="27">
        <f t="shared" si="19"/>
        <v>302.86488118806301</v>
      </c>
      <c r="U180" s="26" t="str">
        <f t="shared" si="20"/>
        <v>Yes</v>
      </c>
      <c r="V180" s="26">
        <f>R180*('Standards &amp; Assumptions'!$C$12)</f>
        <v>4845.3599999999997</v>
      </c>
      <c r="W180" s="26">
        <f t="shared" si="21"/>
        <v>27457.039999999997</v>
      </c>
      <c r="X180" s="26">
        <f t="shared" si="22"/>
        <v>37147.759999999995</v>
      </c>
      <c r="Y180" s="26" t="str">
        <f t="shared" si="23"/>
        <v>Yes</v>
      </c>
    </row>
    <row r="181" spans="2:25" ht="15" thickBot="1" x14ac:dyDescent="0.35">
      <c r="B181" s="154">
        <f>'1-4. Gather employee data'!B181</f>
        <v>169</v>
      </c>
      <c r="C181" s="50" t="str">
        <f>'1-4. Gather employee data'!C181</f>
        <v>Sales Associate</v>
      </c>
      <c r="D181" s="50" t="str">
        <f>'1-4. Gather employee data'!D181</f>
        <v>Apparel</v>
      </c>
      <c r="E181" s="61">
        <f>'1-4. Gather employee data'!E181</f>
        <v>42005</v>
      </c>
      <c r="F181" s="61">
        <f>'1-4. Gather employee data'!F181</f>
        <v>43647</v>
      </c>
      <c r="G181" s="60">
        <f>'1-4. Gather employee data'!I181</f>
        <v>32609.366997378962</v>
      </c>
      <c r="H181" s="50">
        <f>'1-4. Gather employee data'!J181</f>
        <v>2085.6</v>
      </c>
      <c r="I181" s="59">
        <f>'1-4. Gather employee data'!K181</f>
        <v>15.635484751332452</v>
      </c>
      <c r="J181" s="50" t="str">
        <f>'1-4. Gather employee data'!L181</f>
        <v>Active</v>
      </c>
      <c r="K181" s="50" t="str">
        <f>'1-4. Gather employee data'!M181</f>
        <v>FT</v>
      </c>
      <c r="L181" s="50" t="str">
        <f>'1-4. Gather employee data'!N181</f>
        <v>N/A</v>
      </c>
      <c r="M181" s="50" t="str">
        <f>'1-4. Gather employee data'!O181</f>
        <v>Lawton</v>
      </c>
      <c r="N181" s="50" t="str">
        <f>'1-4. Gather employee data'!P181</f>
        <v>Comanche</v>
      </c>
      <c r="O181" s="50" t="str">
        <f>'1-4. Gather employee data'!T181</f>
        <v>OK</v>
      </c>
      <c r="P181" s="50" t="str">
        <f>'1-4. Gather employee data'!V181</f>
        <v>Comanche County, OK</v>
      </c>
      <c r="Q181" s="59">
        <f>VLOOKUP(P181,'6. Gather living wage data'!$B$11:$Q$1048576,16,FALSE)</f>
        <v>15.53</v>
      </c>
      <c r="R181" s="60">
        <f>Q181*'Standards &amp; Assumptions'!$C$10*'Standards &amp; Assumptions'!$C$11</f>
        <v>32302.399999999998</v>
      </c>
      <c r="S181" s="28">
        <f t="shared" si="18"/>
        <v>0.10548475133245283</v>
      </c>
      <c r="T181" s="27">
        <f t="shared" si="19"/>
        <v>306.96699737896415</v>
      </c>
      <c r="U181" s="26" t="str">
        <f t="shared" si="20"/>
        <v>Yes</v>
      </c>
      <c r="V181" s="26">
        <f>R181*('Standards &amp; Assumptions'!$C$12)</f>
        <v>4845.3599999999997</v>
      </c>
      <c r="W181" s="26">
        <f t="shared" si="21"/>
        <v>27457.039999999997</v>
      </c>
      <c r="X181" s="26">
        <f t="shared" si="22"/>
        <v>37147.759999999995</v>
      </c>
      <c r="Y181" s="26" t="str">
        <f t="shared" si="23"/>
        <v>Yes</v>
      </c>
    </row>
    <row r="182" spans="2:25" ht="15" thickBot="1" x14ac:dyDescent="0.35">
      <c r="B182" s="154">
        <f>'1-4. Gather employee data'!B182</f>
        <v>170</v>
      </c>
      <c r="C182" s="50" t="str">
        <f>'1-4. Gather employee data'!C182</f>
        <v>Sales Associate</v>
      </c>
      <c r="D182" s="50" t="str">
        <f>'1-4. Gather employee data'!D182</f>
        <v>Apparel</v>
      </c>
      <c r="E182" s="61">
        <f>'1-4. Gather employee data'!E182</f>
        <v>43101</v>
      </c>
      <c r="F182" s="61">
        <f>'1-4. Gather employee data'!F182</f>
        <v>43647</v>
      </c>
      <c r="G182" s="60">
        <f>'1-4. Gather employee data'!I182</f>
        <v>32636.481887853071</v>
      </c>
      <c r="H182" s="50">
        <f>'1-4. Gather employee data'!J182</f>
        <v>2085.6</v>
      </c>
      <c r="I182" s="59">
        <f>'1-4. Gather employee data'!K182</f>
        <v>15.648485753669483</v>
      </c>
      <c r="J182" s="50" t="str">
        <f>'1-4. Gather employee data'!L182</f>
        <v>Active</v>
      </c>
      <c r="K182" s="50" t="str">
        <f>'1-4. Gather employee data'!M182</f>
        <v>FT</v>
      </c>
      <c r="L182" s="50" t="str">
        <f>'1-4. Gather employee data'!N182</f>
        <v>N/A</v>
      </c>
      <c r="M182" s="50" t="str">
        <f>'1-4. Gather employee data'!O182</f>
        <v>Lawton</v>
      </c>
      <c r="N182" s="50" t="str">
        <f>'1-4. Gather employee data'!P182</f>
        <v>Comanche</v>
      </c>
      <c r="O182" s="50" t="str">
        <f>'1-4. Gather employee data'!T182</f>
        <v>OK</v>
      </c>
      <c r="P182" s="50" t="str">
        <f>'1-4. Gather employee data'!V182</f>
        <v>Comanche County, OK</v>
      </c>
      <c r="Q182" s="59">
        <f>VLOOKUP(P182,'6. Gather living wage data'!$B$11:$Q$1048576,16,FALSE)</f>
        <v>15.53</v>
      </c>
      <c r="R182" s="60">
        <f>Q182*'Standards &amp; Assumptions'!$C$10*'Standards &amp; Assumptions'!$C$11</f>
        <v>32302.399999999998</v>
      </c>
      <c r="S182" s="28">
        <f t="shared" si="18"/>
        <v>0.11848575366948388</v>
      </c>
      <c r="T182" s="27">
        <f t="shared" si="19"/>
        <v>334.08188785307357</v>
      </c>
      <c r="U182" s="26" t="str">
        <f t="shared" si="20"/>
        <v>Yes</v>
      </c>
      <c r="V182" s="26">
        <f>R182*('Standards &amp; Assumptions'!$C$12)</f>
        <v>4845.3599999999997</v>
      </c>
      <c r="W182" s="26">
        <f t="shared" si="21"/>
        <v>27457.039999999997</v>
      </c>
      <c r="X182" s="26">
        <f t="shared" si="22"/>
        <v>37147.759999999995</v>
      </c>
      <c r="Y182" s="26" t="str">
        <f t="shared" si="23"/>
        <v>Yes</v>
      </c>
    </row>
    <row r="183" spans="2:25" ht="15" thickBot="1" x14ac:dyDescent="0.35">
      <c r="B183" s="154">
        <f>'1-4. Gather employee data'!B183</f>
        <v>171</v>
      </c>
      <c r="C183" s="50" t="str">
        <f>'1-4. Gather employee data'!C183</f>
        <v>Sales Associate</v>
      </c>
      <c r="D183" s="50" t="str">
        <f>'1-4. Gather employee data'!D183</f>
        <v>Apparel</v>
      </c>
      <c r="E183" s="61">
        <f>'1-4. Gather employee data'!E183</f>
        <v>42005</v>
      </c>
      <c r="F183" s="61">
        <f>'1-4. Gather employee data'!F183</f>
        <v>43647</v>
      </c>
      <c r="G183" s="60">
        <f>'1-4. Gather employee data'!I183</f>
        <v>32642.570966798488</v>
      </c>
      <c r="H183" s="50">
        <f>'1-4. Gather employee data'!J183</f>
        <v>2085.6</v>
      </c>
      <c r="I183" s="59">
        <f>'1-4. Gather employee data'!K183</f>
        <v>15.651405335058731</v>
      </c>
      <c r="J183" s="50" t="str">
        <f>'1-4. Gather employee data'!L183</f>
        <v>Active</v>
      </c>
      <c r="K183" s="50" t="str">
        <f>'1-4. Gather employee data'!M183</f>
        <v>FT</v>
      </c>
      <c r="L183" s="50" t="str">
        <f>'1-4. Gather employee data'!N183</f>
        <v>N/A</v>
      </c>
      <c r="M183" s="50" t="str">
        <f>'1-4. Gather employee data'!O183</f>
        <v>Lawton</v>
      </c>
      <c r="N183" s="50" t="str">
        <f>'1-4. Gather employee data'!P183</f>
        <v>Comanche</v>
      </c>
      <c r="O183" s="50" t="str">
        <f>'1-4. Gather employee data'!T183</f>
        <v>OK</v>
      </c>
      <c r="P183" s="50" t="str">
        <f>'1-4. Gather employee data'!V183</f>
        <v>Comanche County, OK</v>
      </c>
      <c r="Q183" s="59">
        <f>VLOOKUP(P183,'6. Gather living wage data'!$B$11:$Q$1048576,16,FALSE)</f>
        <v>15.53</v>
      </c>
      <c r="R183" s="60">
        <f>Q183*'Standards &amp; Assumptions'!$C$10*'Standards &amp; Assumptions'!$C$11</f>
        <v>32302.399999999998</v>
      </c>
      <c r="S183" s="28">
        <f t="shared" si="18"/>
        <v>0.12140533505873208</v>
      </c>
      <c r="T183" s="27">
        <f t="shared" si="19"/>
        <v>340.17096679849055</v>
      </c>
      <c r="U183" s="26" t="str">
        <f t="shared" si="20"/>
        <v>Yes</v>
      </c>
      <c r="V183" s="26">
        <f>R183*('Standards &amp; Assumptions'!$C$12)</f>
        <v>4845.3599999999997</v>
      </c>
      <c r="W183" s="26">
        <f t="shared" si="21"/>
        <v>27457.039999999997</v>
      </c>
      <c r="X183" s="26">
        <f t="shared" si="22"/>
        <v>37147.759999999995</v>
      </c>
      <c r="Y183" s="26" t="str">
        <f t="shared" si="23"/>
        <v>Yes</v>
      </c>
    </row>
    <row r="184" spans="2:25" ht="15" thickBot="1" x14ac:dyDescent="0.35">
      <c r="B184" s="154">
        <f>'1-4. Gather employee data'!B184</f>
        <v>172</v>
      </c>
      <c r="C184" s="50" t="str">
        <f>'1-4. Gather employee data'!C184</f>
        <v>Sales Associate</v>
      </c>
      <c r="D184" s="50" t="str">
        <f>'1-4. Gather employee data'!D184</f>
        <v>Apparel</v>
      </c>
      <c r="E184" s="61">
        <f>'1-4. Gather employee data'!E184</f>
        <v>44013</v>
      </c>
      <c r="F184" s="61">
        <f>'1-4. Gather employee data'!F184</f>
        <v>43647</v>
      </c>
      <c r="G184" s="60">
        <f>'1-4. Gather employee data'!I184</f>
        <v>30194.827421319667</v>
      </c>
      <c r="H184" s="50">
        <f>'1-4. Gather employee data'!J184</f>
        <v>1929.18</v>
      </c>
      <c r="I184" s="59">
        <f>'1-4. Gather employee data'!K184</f>
        <v>15.651638220031135</v>
      </c>
      <c r="J184" s="50" t="str">
        <f>'1-4. Gather employee data'!L184</f>
        <v>Active</v>
      </c>
      <c r="K184" s="50" t="str">
        <f>'1-4. Gather employee data'!M184</f>
        <v>FT</v>
      </c>
      <c r="L184" s="50" t="str">
        <f>'1-4. Gather employee data'!N184</f>
        <v>N/A</v>
      </c>
      <c r="M184" s="50" t="str">
        <f>'1-4. Gather employee data'!O184</f>
        <v>Lawton</v>
      </c>
      <c r="N184" s="50" t="str">
        <f>'1-4. Gather employee data'!P184</f>
        <v>Comanche</v>
      </c>
      <c r="O184" s="50" t="str">
        <f>'1-4. Gather employee data'!T184</f>
        <v>OK</v>
      </c>
      <c r="P184" s="50" t="str">
        <f>'1-4. Gather employee data'!V184</f>
        <v>Comanche County, OK</v>
      </c>
      <c r="Q184" s="59">
        <f>VLOOKUP(P184,'6. Gather living wage data'!$B$11:$Q$1048576,16,FALSE)</f>
        <v>15.53</v>
      </c>
      <c r="R184" s="60">
        <f>Q184*'Standards &amp; Assumptions'!$C$10*'Standards &amp; Assumptions'!$C$11</f>
        <v>32302.399999999998</v>
      </c>
      <c r="S184" s="28">
        <f t="shared" si="18"/>
        <v>0.12163822003113545</v>
      </c>
      <c r="T184" s="27">
        <f t="shared" si="19"/>
        <v>-2107.5725786803305</v>
      </c>
      <c r="U184" s="26" t="str">
        <f t="shared" si="20"/>
        <v>No</v>
      </c>
      <c r="V184" s="26">
        <f>R184*('Standards &amp; Assumptions'!$C$12)</f>
        <v>4845.3599999999997</v>
      </c>
      <c r="W184" s="26">
        <f t="shared" si="21"/>
        <v>27457.039999999997</v>
      </c>
      <c r="X184" s="26">
        <f t="shared" si="22"/>
        <v>37147.759999999995</v>
      </c>
      <c r="Y184" s="26" t="str">
        <f t="shared" si="23"/>
        <v>Yes</v>
      </c>
    </row>
    <row r="185" spans="2:25" ht="15" thickBot="1" x14ac:dyDescent="0.35">
      <c r="B185" s="154">
        <f>'1-4. Gather employee data'!B185</f>
        <v>173</v>
      </c>
      <c r="C185" s="50" t="str">
        <f>'1-4. Gather employee data'!C185</f>
        <v>Sales Associate</v>
      </c>
      <c r="D185" s="50" t="str">
        <f>'1-4. Gather employee data'!D185</f>
        <v>Apparel</v>
      </c>
      <c r="E185" s="61">
        <f>'1-4. Gather employee data'!E185</f>
        <v>44013</v>
      </c>
      <c r="F185" s="61">
        <f>'1-4. Gather employee data'!F185</f>
        <v>43647</v>
      </c>
      <c r="G185" s="60">
        <f>'1-4. Gather employee data'!I185</f>
        <v>30194.917357177215</v>
      </c>
      <c r="H185" s="50">
        <f>'1-4. Gather employee data'!J185</f>
        <v>1929.18</v>
      </c>
      <c r="I185" s="59">
        <f>'1-4. Gather employee data'!K185</f>
        <v>15.651684838727965</v>
      </c>
      <c r="J185" s="50" t="str">
        <f>'1-4. Gather employee data'!L185</f>
        <v>Active</v>
      </c>
      <c r="K185" s="50" t="str">
        <f>'1-4. Gather employee data'!M185</f>
        <v>FT</v>
      </c>
      <c r="L185" s="50" t="str">
        <f>'1-4. Gather employee data'!N185</f>
        <v>N/A</v>
      </c>
      <c r="M185" s="50" t="str">
        <f>'1-4. Gather employee data'!O185</f>
        <v>Lawton</v>
      </c>
      <c r="N185" s="50" t="str">
        <f>'1-4. Gather employee data'!P185</f>
        <v>Comanche</v>
      </c>
      <c r="O185" s="50" t="str">
        <f>'1-4. Gather employee data'!T185</f>
        <v>OK</v>
      </c>
      <c r="P185" s="50" t="str">
        <f>'1-4. Gather employee data'!V185</f>
        <v>Comanche County, OK</v>
      </c>
      <c r="Q185" s="59">
        <f>VLOOKUP(P185,'6. Gather living wage data'!$B$11:$Q$1048576,16,FALSE)</f>
        <v>15.53</v>
      </c>
      <c r="R185" s="60">
        <f>Q185*'Standards &amp; Assumptions'!$C$10*'Standards &amp; Assumptions'!$C$11</f>
        <v>32302.399999999998</v>
      </c>
      <c r="S185" s="28">
        <f t="shared" si="18"/>
        <v>0.12168483872796543</v>
      </c>
      <c r="T185" s="27">
        <f t="shared" si="19"/>
        <v>-2107.4826428227825</v>
      </c>
      <c r="U185" s="26" t="str">
        <f t="shared" si="20"/>
        <v>No</v>
      </c>
      <c r="V185" s="26">
        <f>R185*('Standards &amp; Assumptions'!$C$12)</f>
        <v>4845.3599999999997</v>
      </c>
      <c r="W185" s="26">
        <f t="shared" si="21"/>
        <v>27457.039999999997</v>
      </c>
      <c r="X185" s="26">
        <f t="shared" si="22"/>
        <v>37147.759999999995</v>
      </c>
      <c r="Y185" s="26" t="str">
        <f t="shared" si="23"/>
        <v>Yes</v>
      </c>
    </row>
    <row r="186" spans="2:25" ht="15" thickBot="1" x14ac:dyDescent="0.35">
      <c r="B186" s="154">
        <f>'1-4. Gather employee data'!B186</f>
        <v>174</v>
      </c>
      <c r="C186" s="50" t="str">
        <f>'1-4. Gather employee data'!C186</f>
        <v>Sales Associate</v>
      </c>
      <c r="D186" s="50" t="str">
        <f>'1-4. Gather employee data'!D186</f>
        <v>Apparel</v>
      </c>
      <c r="E186" s="61">
        <f>'1-4. Gather employee data'!E186</f>
        <v>44013</v>
      </c>
      <c r="F186" s="61">
        <f>'1-4. Gather employee data'!F186</f>
        <v>43647</v>
      </c>
      <c r="G186" s="60">
        <f>'1-4. Gather employee data'!I186</f>
        <v>30222.673477584871</v>
      </c>
      <c r="H186" s="50">
        <f>'1-4. Gather employee data'!J186</f>
        <v>1929.18</v>
      </c>
      <c r="I186" s="59">
        <f>'1-4. Gather employee data'!K186</f>
        <v>15.66607236109895</v>
      </c>
      <c r="J186" s="50" t="str">
        <f>'1-4. Gather employee data'!L186</f>
        <v>Active</v>
      </c>
      <c r="K186" s="50" t="str">
        <f>'1-4. Gather employee data'!M186</f>
        <v>FT</v>
      </c>
      <c r="L186" s="50" t="str">
        <f>'1-4. Gather employee data'!N186</f>
        <v>N/A</v>
      </c>
      <c r="M186" s="50" t="str">
        <f>'1-4. Gather employee data'!O186</f>
        <v>Lawton</v>
      </c>
      <c r="N186" s="50" t="str">
        <f>'1-4. Gather employee data'!P186</f>
        <v>Comanche</v>
      </c>
      <c r="O186" s="50" t="str">
        <f>'1-4. Gather employee data'!T186</f>
        <v>OK</v>
      </c>
      <c r="P186" s="50" t="str">
        <f>'1-4. Gather employee data'!V186</f>
        <v>Comanche County, OK</v>
      </c>
      <c r="Q186" s="59">
        <f>VLOOKUP(P186,'6. Gather living wage data'!$B$11:$Q$1048576,16,FALSE)</f>
        <v>15.53</v>
      </c>
      <c r="R186" s="60">
        <f>Q186*'Standards &amp; Assumptions'!$C$10*'Standards &amp; Assumptions'!$C$11</f>
        <v>32302.399999999998</v>
      </c>
      <c r="S186" s="28">
        <f t="shared" si="18"/>
        <v>0.13607236109895027</v>
      </c>
      <c r="T186" s="27">
        <f t="shared" si="19"/>
        <v>-2079.726522415127</v>
      </c>
      <c r="U186" s="26" t="str">
        <f t="shared" si="20"/>
        <v>No</v>
      </c>
      <c r="V186" s="26">
        <f>R186*('Standards &amp; Assumptions'!$C$12)</f>
        <v>4845.3599999999997</v>
      </c>
      <c r="W186" s="26">
        <f t="shared" si="21"/>
        <v>27457.039999999997</v>
      </c>
      <c r="X186" s="26">
        <f t="shared" si="22"/>
        <v>37147.759999999995</v>
      </c>
      <c r="Y186" s="26" t="str">
        <f t="shared" si="23"/>
        <v>Yes</v>
      </c>
    </row>
    <row r="187" spans="2:25" ht="15" thickBot="1" x14ac:dyDescent="0.35">
      <c r="B187" s="154">
        <f>'1-4. Gather employee data'!B187</f>
        <v>175</v>
      </c>
      <c r="C187" s="50" t="str">
        <f>'1-4. Gather employee data'!C187</f>
        <v>Sales Associate</v>
      </c>
      <c r="D187" s="50" t="str">
        <f>'1-4. Gather employee data'!D187</f>
        <v>Apparel</v>
      </c>
      <c r="E187" s="61">
        <f>'1-4. Gather employee data'!E187</f>
        <v>44013</v>
      </c>
      <c r="F187" s="61">
        <f>'1-4. Gather employee data'!F187</f>
        <v>43647</v>
      </c>
      <c r="G187" s="60">
        <f>'1-4. Gather employee data'!I187</f>
        <v>30270.760245384921</v>
      </c>
      <c r="H187" s="50">
        <f>'1-4. Gather employee data'!J187</f>
        <v>1929.18</v>
      </c>
      <c r="I187" s="59">
        <f>'1-4. Gather employee data'!K187</f>
        <v>15.690998375156761</v>
      </c>
      <c r="J187" s="50" t="str">
        <f>'1-4. Gather employee data'!L187</f>
        <v>Active</v>
      </c>
      <c r="K187" s="50" t="str">
        <f>'1-4. Gather employee data'!M187</f>
        <v>FT</v>
      </c>
      <c r="L187" s="50" t="str">
        <f>'1-4. Gather employee data'!N187</f>
        <v>N/A</v>
      </c>
      <c r="M187" s="50" t="str">
        <f>'1-4. Gather employee data'!O187</f>
        <v>Lawton</v>
      </c>
      <c r="N187" s="50" t="str">
        <f>'1-4. Gather employee data'!P187</f>
        <v>Comanche</v>
      </c>
      <c r="O187" s="50" t="str">
        <f>'1-4. Gather employee data'!T187</f>
        <v>OK</v>
      </c>
      <c r="P187" s="50" t="str">
        <f>'1-4. Gather employee data'!V187</f>
        <v>Comanche County, OK</v>
      </c>
      <c r="Q187" s="59">
        <f>VLOOKUP(P187,'6. Gather living wage data'!$B$11:$Q$1048576,16,FALSE)</f>
        <v>15.53</v>
      </c>
      <c r="R187" s="60">
        <f>Q187*'Standards &amp; Assumptions'!$C$10*'Standards &amp; Assumptions'!$C$11</f>
        <v>32302.399999999998</v>
      </c>
      <c r="S187" s="28">
        <f t="shared" si="18"/>
        <v>0.16099837515676185</v>
      </c>
      <c r="T187" s="27">
        <f t="shared" si="19"/>
        <v>-2031.6397546150765</v>
      </c>
      <c r="U187" s="26" t="str">
        <f t="shared" si="20"/>
        <v>No</v>
      </c>
      <c r="V187" s="26">
        <f>R187*('Standards &amp; Assumptions'!$C$12)</f>
        <v>4845.3599999999997</v>
      </c>
      <c r="W187" s="26">
        <f t="shared" si="21"/>
        <v>27457.039999999997</v>
      </c>
      <c r="X187" s="26">
        <f t="shared" si="22"/>
        <v>37147.759999999995</v>
      </c>
      <c r="Y187" s="26" t="str">
        <f t="shared" si="23"/>
        <v>Yes</v>
      </c>
    </row>
    <row r="188" spans="2:25" ht="15" thickBot="1" x14ac:dyDescent="0.35">
      <c r="B188" s="154">
        <f>'1-4. Gather employee data'!B188</f>
        <v>176</v>
      </c>
      <c r="C188" s="50" t="str">
        <f>'1-4. Gather employee data'!C188</f>
        <v>Sales Associate</v>
      </c>
      <c r="D188" s="50" t="str">
        <f>'1-4. Gather employee data'!D188</f>
        <v>Apparel</v>
      </c>
      <c r="E188" s="61">
        <f>'1-4. Gather employee data'!E188</f>
        <v>43983</v>
      </c>
      <c r="F188" s="61">
        <f>'1-4. Gather employee data'!F188</f>
        <v>43647</v>
      </c>
      <c r="G188" s="60">
        <f>'1-4. Gather employee data'!I188</f>
        <v>32745.845464696031</v>
      </c>
      <c r="H188" s="50">
        <f>'1-4. Gather employee data'!J188</f>
        <v>2085.6</v>
      </c>
      <c r="I188" s="59">
        <f>'1-4. Gather employee data'!K188</f>
        <v>15.700923218592267</v>
      </c>
      <c r="J188" s="50" t="str">
        <f>'1-4. Gather employee data'!L188</f>
        <v>Active</v>
      </c>
      <c r="K188" s="50" t="str">
        <f>'1-4. Gather employee data'!M188</f>
        <v>FT</v>
      </c>
      <c r="L188" s="50" t="str">
        <f>'1-4. Gather employee data'!N188</f>
        <v>N/A</v>
      </c>
      <c r="M188" s="50" t="str">
        <f>'1-4. Gather employee data'!O188</f>
        <v>Lawton</v>
      </c>
      <c r="N188" s="50" t="str">
        <f>'1-4. Gather employee data'!P188</f>
        <v>Comanche</v>
      </c>
      <c r="O188" s="50" t="str">
        <f>'1-4. Gather employee data'!T188</f>
        <v>OK</v>
      </c>
      <c r="P188" s="50" t="str">
        <f>'1-4. Gather employee data'!V188</f>
        <v>Comanche County, OK</v>
      </c>
      <c r="Q188" s="59">
        <f>VLOOKUP(P188,'6. Gather living wage data'!$B$11:$Q$1048576,16,FALSE)</f>
        <v>15.53</v>
      </c>
      <c r="R188" s="60">
        <f>Q188*'Standards &amp; Assumptions'!$C$10*'Standards &amp; Assumptions'!$C$11</f>
        <v>32302.399999999998</v>
      </c>
      <c r="S188" s="28">
        <f t="shared" ref="S188:S251" si="24">I188-Q188</f>
        <v>0.170923218592268</v>
      </c>
      <c r="T188" s="27">
        <f t="shared" ref="T188:T251" si="25">G188-R188</f>
        <v>443.44546469603301</v>
      </c>
      <c r="U188" s="26" t="str">
        <f t="shared" ref="U188:U251" si="26">IF(T188&gt;0,"Yes","No")</f>
        <v>Yes</v>
      </c>
      <c r="V188" s="26">
        <f>R188*('Standards &amp; Assumptions'!$C$12)</f>
        <v>4845.3599999999997</v>
      </c>
      <c r="W188" s="26">
        <f t="shared" ref="W188:W251" si="27">R188-V188</f>
        <v>27457.039999999997</v>
      </c>
      <c r="X188" s="26">
        <f t="shared" ref="X188:X251" si="28">R188+V188</f>
        <v>37147.759999999995</v>
      </c>
      <c r="Y188" s="26" t="str">
        <f t="shared" ref="Y188:Y251" si="29">IF(OR(G188&gt;X188,G188&lt;W188), "No","Yes")</f>
        <v>Yes</v>
      </c>
    </row>
    <row r="189" spans="2:25" ht="15" thickBot="1" x14ac:dyDescent="0.35">
      <c r="B189" s="154">
        <f>'1-4. Gather employee data'!B189</f>
        <v>177</v>
      </c>
      <c r="C189" s="50" t="str">
        <f>'1-4. Gather employee data'!C189</f>
        <v>Sales Associate</v>
      </c>
      <c r="D189" s="50" t="str">
        <f>'1-4. Gather employee data'!D189</f>
        <v>Apparel</v>
      </c>
      <c r="E189" s="61">
        <f>'1-4. Gather employee data'!E189</f>
        <v>43983</v>
      </c>
      <c r="F189" s="61">
        <f>'1-4. Gather employee data'!F189</f>
        <v>43647</v>
      </c>
      <c r="G189" s="60">
        <f>'1-4. Gather employee data'!I189</f>
        <v>32776.751801461738</v>
      </c>
      <c r="H189" s="50">
        <f>'1-4. Gather employee data'!J189</f>
        <v>2085.6</v>
      </c>
      <c r="I189" s="59">
        <f>'1-4. Gather employee data'!K189</f>
        <v>15.715742137256299</v>
      </c>
      <c r="J189" s="50" t="str">
        <f>'1-4. Gather employee data'!L189</f>
        <v>Active</v>
      </c>
      <c r="K189" s="50" t="str">
        <f>'1-4. Gather employee data'!M189</f>
        <v>FT</v>
      </c>
      <c r="L189" s="50" t="str">
        <f>'1-4. Gather employee data'!N189</f>
        <v>N/A</v>
      </c>
      <c r="M189" s="50" t="str">
        <f>'1-4. Gather employee data'!O189</f>
        <v>Lawton</v>
      </c>
      <c r="N189" s="50" t="str">
        <f>'1-4. Gather employee data'!P189</f>
        <v>Comanche</v>
      </c>
      <c r="O189" s="50" t="str">
        <f>'1-4. Gather employee data'!T189</f>
        <v>OK</v>
      </c>
      <c r="P189" s="50" t="str">
        <f>'1-4. Gather employee data'!V189</f>
        <v>Comanche County, OK</v>
      </c>
      <c r="Q189" s="59">
        <f>VLOOKUP(P189,'6. Gather living wage data'!$B$11:$Q$1048576,16,FALSE)</f>
        <v>15.53</v>
      </c>
      <c r="R189" s="60">
        <f>Q189*'Standards &amp; Assumptions'!$C$10*'Standards &amp; Assumptions'!$C$11</f>
        <v>32302.399999999998</v>
      </c>
      <c r="S189" s="28">
        <f t="shared" si="24"/>
        <v>0.18574213725629996</v>
      </c>
      <c r="T189" s="27">
        <f t="shared" si="25"/>
        <v>474.35180146174025</v>
      </c>
      <c r="U189" s="26" t="str">
        <f t="shared" si="26"/>
        <v>Yes</v>
      </c>
      <c r="V189" s="26">
        <f>R189*('Standards &amp; Assumptions'!$C$12)</f>
        <v>4845.3599999999997</v>
      </c>
      <c r="W189" s="26">
        <f t="shared" si="27"/>
        <v>27457.039999999997</v>
      </c>
      <c r="X189" s="26">
        <f t="shared" si="28"/>
        <v>37147.759999999995</v>
      </c>
      <c r="Y189" s="26" t="str">
        <f t="shared" si="29"/>
        <v>Yes</v>
      </c>
    </row>
    <row r="190" spans="2:25" ht="15" thickBot="1" x14ac:dyDescent="0.35">
      <c r="B190" s="154">
        <f>'1-4. Gather employee data'!B190</f>
        <v>178</v>
      </c>
      <c r="C190" s="50" t="str">
        <f>'1-4. Gather employee data'!C190</f>
        <v>Sales Associate</v>
      </c>
      <c r="D190" s="50" t="str">
        <f>'1-4. Gather employee data'!D190</f>
        <v>Apparel</v>
      </c>
      <c r="E190" s="61">
        <f>'1-4. Gather employee data'!E190</f>
        <v>43983</v>
      </c>
      <c r="F190" s="61">
        <f>'1-4. Gather employee data'!F190</f>
        <v>43647</v>
      </c>
      <c r="G190" s="60">
        <f>'1-4. Gather employee data'!I190</f>
        <v>32776.974186209576</v>
      </c>
      <c r="H190" s="50">
        <f>'1-4. Gather employee data'!J190</f>
        <v>2085.6</v>
      </c>
      <c r="I190" s="59">
        <f>'1-4. Gather employee data'!K190</f>
        <v>15.715848765923274</v>
      </c>
      <c r="J190" s="50" t="str">
        <f>'1-4. Gather employee data'!L190</f>
        <v>Active</v>
      </c>
      <c r="K190" s="50" t="str">
        <f>'1-4. Gather employee data'!M190</f>
        <v>FT</v>
      </c>
      <c r="L190" s="50" t="str">
        <f>'1-4. Gather employee data'!N190</f>
        <v>N/A</v>
      </c>
      <c r="M190" s="50" t="str">
        <f>'1-4. Gather employee data'!O190</f>
        <v>Lawton</v>
      </c>
      <c r="N190" s="50" t="str">
        <f>'1-4. Gather employee data'!P190</f>
        <v>Comanche</v>
      </c>
      <c r="O190" s="50" t="str">
        <f>'1-4. Gather employee data'!T190</f>
        <v>OK</v>
      </c>
      <c r="P190" s="50" t="str">
        <f>'1-4. Gather employee data'!V190</f>
        <v>Comanche County, OK</v>
      </c>
      <c r="Q190" s="59">
        <f>VLOOKUP(P190,'6. Gather living wage data'!$B$11:$Q$1048576,16,FALSE)</f>
        <v>15.53</v>
      </c>
      <c r="R190" s="60">
        <f>Q190*'Standards &amp; Assumptions'!$C$10*'Standards &amp; Assumptions'!$C$11</f>
        <v>32302.399999999998</v>
      </c>
      <c r="S190" s="28">
        <f t="shared" si="24"/>
        <v>0.18584876592327504</v>
      </c>
      <c r="T190" s="27">
        <f t="shared" si="25"/>
        <v>474.57418620957833</v>
      </c>
      <c r="U190" s="26" t="str">
        <f t="shared" si="26"/>
        <v>Yes</v>
      </c>
      <c r="V190" s="26">
        <f>R190*('Standards &amp; Assumptions'!$C$12)</f>
        <v>4845.3599999999997</v>
      </c>
      <c r="W190" s="26">
        <f t="shared" si="27"/>
        <v>27457.039999999997</v>
      </c>
      <c r="X190" s="26">
        <f t="shared" si="28"/>
        <v>37147.759999999995</v>
      </c>
      <c r="Y190" s="26" t="str">
        <f t="shared" si="29"/>
        <v>Yes</v>
      </c>
    </row>
    <row r="191" spans="2:25" ht="15" thickBot="1" x14ac:dyDescent="0.35">
      <c r="B191" s="154">
        <f>'1-4. Gather employee data'!B191</f>
        <v>179</v>
      </c>
      <c r="C191" s="50" t="str">
        <f>'1-4. Gather employee data'!C191</f>
        <v>Sales Associate</v>
      </c>
      <c r="D191" s="50" t="str">
        <f>'1-4. Gather employee data'!D191</f>
        <v>Apparel</v>
      </c>
      <c r="E191" s="61">
        <f>'1-4. Gather employee data'!E191</f>
        <v>43983</v>
      </c>
      <c r="F191" s="61">
        <f>'1-4. Gather employee data'!F191</f>
        <v>43647</v>
      </c>
      <c r="G191" s="60">
        <f>'1-4. Gather employee data'!I191</f>
        <v>32786.5299423834</v>
      </c>
      <c r="H191" s="50">
        <f>'1-4. Gather employee data'!J191</f>
        <v>2085.6</v>
      </c>
      <c r="I191" s="59">
        <f>'1-4. Gather employee data'!K191</f>
        <v>15.720430543912258</v>
      </c>
      <c r="J191" s="50" t="str">
        <f>'1-4. Gather employee data'!L191</f>
        <v>Active</v>
      </c>
      <c r="K191" s="50" t="str">
        <f>'1-4. Gather employee data'!M191</f>
        <v>FT</v>
      </c>
      <c r="L191" s="50" t="str">
        <f>'1-4. Gather employee data'!N191</f>
        <v>N/A</v>
      </c>
      <c r="M191" s="50" t="str">
        <f>'1-4. Gather employee data'!O191</f>
        <v>Lawton</v>
      </c>
      <c r="N191" s="50" t="str">
        <f>'1-4. Gather employee data'!P191</f>
        <v>Comanche</v>
      </c>
      <c r="O191" s="50" t="str">
        <f>'1-4. Gather employee data'!T191</f>
        <v>OK</v>
      </c>
      <c r="P191" s="50" t="str">
        <f>'1-4. Gather employee data'!V191</f>
        <v>Comanche County, OK</v>
      </c>
      <c r="Q191" s="59">
        <f>VLOOKUP(P191,'6. Gather living wage data'!$B$11:$Q$1048576,16,FALSE)</f>
        <v>15.53</v>
      </c>
      <c r="R191" s="60">
        <f>Q191*'Standards &amp; Assumptions'!$C$10*'Standards &amp; Assumptions'!$C$11</f>
        <v>32302.399999999998</v>
      </c>
      <c r="S191" s="28">
        <f t="shared" si="24"/>
        <v>0.19043054391225844</v>
      </c>
      <c r="T191" s="27">
        <f t="shared" si="25"/>
        <v>484.12994238340252</v>
      </c>
      <c r="U191" s="26" t="str">
        <f t="shared" si="26"/>
        <v>Yes</v>
      </c>
      <c r="V191" s="26">
        <f>R191*('Standards &amp; Assumptions'!$C$12)</f>
        <v>4845.3599999999997</v>
      </c>
      <c r="W191" s="26">
        <f t="shared" si="27"/>
        <v>27457.039999999997</v>
      </c>
      <c r="X191" s="26">
        <f t="shared" si="28"/>
        <v>37147.759999999995</v>
      </c>
      <c r="Y191" s="26" t="str">
        <f t="shared" si="29"/>
        <v>Yes</v>
      </c>
    </row>
    <row r="192" spans="2:25" ht="15" thickBot="1" x14ac:dyDescent="0.35">
      <c r="B192" s="154">
        <f>'1-4. Gather employee data'!B192</f>
        <v>180</v>
      </c>
      <c r="C192" s="50" t="str">
        <f>'1-4. Gather employee data'!C192</f>
        <v>Sales Associate</v>
      </c>
      <c r="D192" s="50" t="str">
        <f>'1-4. Gather employee data'!D192</f>
        <v>Apparel</v>
      </c>
      <c r="E192" s="61">
        <f>'1-4. Gather employee data'!E192</f>
        <v>43983</v>
      </c>
      <c r="F192" s="61">
        <f>'1-4. Gather employee data'!F192</f>
        <v>43647</v>
      </c>
      <c r="G192" s="60">
        <f>'1-4. Gather employee data'!I192</f>
        <v>31151.412949179277</v>
      </c>
      <c r="H192" s="50">
        <f>'1-4. Gather employee data'!J192</f>
        <v>1981.32</v>
      </c>
      <c r="I192" s="59">
        <f>'1-4. Gather employee data'!K192</f>
        <v>15.722555139593442</v>
      </c>
      <c r="J192" s="50" t="str">
        <f>'1-4. Gather employee data'!L192</f>
        <v>Active</v>
      </c>
      <c r="K192" s="50" t="str">
        <f>'1-4. Gather employee data'!M192</f>
        <v>FT</v>
      </c>
      <c r="L192" s="50" t="str">
        <f>'1-4. Gather employee data'!N192</f>
        <v>N/A</v>
      </c>
      <c r="M192" s="50" t="str">
        <f>'1-4. Gather employee data'!O192</f>
        <v>Lawton</v>
      </c>
      <c r="N192" s="50" t="str">
        <f>'1-4. Gather employee data'!P192</f>
        <v>Comanche</v>
      </c>
      <c r="O192" s="50" t="str">
        <f>'1-4. Gather employee data'!T192</f>
        <v>OK</v>
      </c>
      <c r="P192" s="50" t="str">
        <f>'1-4. Gather employee data'!V192</f>
        <v>Comanche County, OK</v>
      </c>
      <c r="Q192" s="59">
        <f>VLOOKUP(P192,'6. Gather living wage data'!$B$11:$Q$1048576,16,FALSE)</f>
        <v>15.53</v>
      </c>
      <c r="R192" s="60">
        <f>Q192*'Standards &amp; Assumptions'!$C$10*'Standards &amp; Assumptions'!$C$11</f>
        <v>32302.399999999998</v>
      </c>
      <c r="S192" s="28">
        <f t="shared" si="24"/>
        <v>0.19255513959344306</v>
      </c>
      <c r="T192" s="27">
        <f t="shared" si="25"/>
        <v>-1150.9870508207205</v>
      </c>
      <c r="U192" s="26" t="str">
        <f t="shared" si="26"/>
        <v>No</v>
      </c>
      <c r="V192" s="26">
        <f>R192*('Standards &amp; Assumptions'!$C$12)</f>
        <v>4845.3599999999997</v>
      </c>
      <c r="W192" s="26">
        <f t="shared" si="27"/>
        <v>27457.039999999997</v>
      </c>
      <c r="X192" s="26">
        <f t="shared" si="28"/>
        <v>37147.759999999995</v>
      </c>
      <c r="Y192" s="26" t="str">
        <f t="shared" si="29"/>
        <v>Yes</v>
      </c>
    </row>
    <row r="193" spans="2:25" ht="15" thickBot="1" x14ac:dyDescent="0.35">
      <c r="B193" s="154">
        <f>'1-4. Gather employee data'!B193</f>
        <v>181</v>
      </c>
      <c r="C193" s="50" t="str">
        <f>'1-4. Gather employee data'!C193</f>
        <v>Sales Associate</v>
      </c>
      <c r="D193" s="50" t="str">
        <f>'1-4. Gather employee data'!D193</f>
        <v>Apparel</v>
      </c>
      <c r="E193" s="61">
        <f>'1-4. Gather employee data'!E193</f>
        <v>43983</v>
      </c>
      <c r="F193" s="61">
        <f>'1-4. Gather employee data'!F193</f>
        <v>43647</v>
      </c>
      <c r="G193" s="60">
        <f>'1-4. Gather employee data'!I193</f>
        <v>30340.924174428677</v>
      </c>
      <c r="H193" s="50">
        <f>'1-4. Gather employee data'!J193</f>
        <v>1929.18</v>
      </c>
      <c r="I193" s="59">
        <f>'1-4. Gather employee data'!K193</f>
        <v>15.727368194999261</v>
      </c>
      <c r="J193" s="50" t="str">
        <f>'1-4. Gather employee data'!L193</f>
        <v>Active</v>
      </c>
      <c r="K193" s="50" t="str">
        <f>'1-4. Gather employee data'!M193</f>
        <v>FT</v>
      </c>
      <c r="L193" s="50" t="str">
        <f>'1-4. Gather employee data'!N193</f>
        <v>N/A</v>
      </c>
      <c r="M193" s="50" t="str">
        <f>'1-4. Gather employee data'!O193</f>
        <v>Lawton</v>
      </c>
      <c r="N193" s="50" t="str">
        <f>'1-4. Gather employee data'!P193</f>
        <v>Comanche</v>
      </c>
      <c r="O193" s="50" t="str">
        <f>'1-4. Gather employee data'!T193</f>
        <v>OK</v>
      </c>
      <c r="P193" s="50" t="str">
        <f>'1-4. Gather employee data'!V193</f>
        <v>Comanche County, OK</v>
      </c>
      <c r="Q193" s="59">
        <f>VLOOKUP(P193,'6. Gather living wage data'!$B$11:$Q$1048576,16,FALSE)</f>
        <v>15.53</v>
      </c>
      <c r="R193" s="60">
        <f>Q193*'Standards &amp; Assumptions'!$C$10*'Standards &amp; Assumptions'!$C$11</f>
        <v>32302.399999999998</v>
      </c>
      <c r="S193" s="28">
        <f t="shared" si="24"/>
        <v>0.19736819499926206</v>
      </c>
      <c r="T193" s="27">
        <f t="shared" si="25"/>
        <v>-1961.4758255713205</v>
      </c>
      <c r="U193" s="26" t="str">
        <f t="shared" si="26"/>
        <v>No</v>
      </c>
      <c r="V193" s="26">
        <f>R193*('Standards &amp; Assumptions'!$C$12)</f>
        <v>4845.3599999999997</v>
      </c>
      <c r="W193" s="26">
        <f t="shared" si="27"/>
        <v>27457.039999999997</v>
      </c>
      <c r="X193" s="26">
        <f t="shared" si="28"/>
        <v>37147.759999999995</v>
      </c>
      <c r="Y193" s="26" t="str">
        <f t="shared" si="29"/>
        <v>Yes</v>
      </c>
    </row>
    <row r="194" spans="2:25" ht="15" thickBot="1" x14ac:dyDescent="0.35">
      <c r="B194" s="154">
        <f>'1-4. Gather employee data'!B194</f>
        <v>182</v>
      </c>
      <c r="C194" s="50" t="str">
        <f>'1-4. Gather employee data'!C194</f>
        <v>Sales Associate</v>
      </c>
      <c r="D194" s="50" t="str">
        <f>'1-4. Gather employee data'!D194</f>
        <v>Apparel</v>
      </c>
      <c r="E194" s="61">
        <f>'1-4. Gather employee data'!E194</f>
        <v>43983</v>
      </c>
      <c r="F194" s="61">
        <f>'1-4. Gather employee data'!F194</f>
        <v>43647</v>
      </c>
      <c r="G194" s="60">
        <f>'1-4. Gather employee data'!I194</f>
        <v>29521.82224724445</v>
      </c>
      <c r="H194" s="50">
        <f>'1-4. Gather employee data'!J194</f>
        <v>1877.04</v>
      </c>
      <c r="I194" s="59">
        <f>'1-4. Gather employee data'!K194</f>
        <v>15.72785995356756</v>
      </c>
      <c r="J194" s="50" t="str">
        <f>'1-4. Gather employee data'!L194</f>
        <v>Active</v>
      </c>
      <c r="K194" s="50" t="str">
        <f>'1-4. Gather employee data'!M194</f>
        <v>FT</v>
      </c>
      <c r="L194" s="50" t="str">
        <f>'1-4. Gather employee data'!N194</f>
        <v>N/A</v>
      </c>
      <c r="M194" s="50" t="str">
        <f>'1-4. Gather employee data'!O194</f>
        <v>Lawton</v>
      </c>
      <c r="N194" s="50" t="str">
        <f>'1-4. Gather employee data'!P194</f>
        <v>Comanche</v>
      </c>
      <c r="O194" s="50" t="str">
        <f>'1-4. Gather employee data'!T194</f>
        <v>OK</v>
      </c>
      <c r="P194" s="50" t="str">
        <f>'1-4. Gather employee data'!V194</f>
        <v>Comanche County, OK</v>
      </c>
      <c r="Q194" s="59">
        <f>VLOOKUP(P194,'6. Gather living wage data'!$B$11:$Q$1048576,16,FALSE)</f>
        <v>15.53</v>
      </c>
      <c r="R194" s="60">
        <f>Q194*'Standards &amp; Assumptions'!$C$10*'Standards &amp; Assumptions'!$C$11</f>
        <v>32302.399999999998</v>
      </c>
      <c r="S194" s="28">
        <f t="shared" si="24"/>
        <v>0.19785995356756025</v>
      </c>
      <c r="T194" s="27">
        <f t="shared" si="25"/>
        <v>-2780.5777527555474</v>
      </c>
      <c r="U194" s="26" t="str">
        <f t="shared" si="26"/>
        <v>No</v>
      </c>
      <c r="V194" s="26">
        <f>R194*('Standards &amp; Assumptions'!$C$12)</f>
        <v>4845.3599999999997</v>
      </c>
      <c r="W194" s="26">
        <f t="shared" si="27"/>
        <v>27457.039999999997</v>
      </c>
      <c r="X194" s="26">
        <f t="shared" si="28"/>
        <v>37147.759999999995</v>
      </c>
      <c r="Y194" s="26" t="str">
        <f t="shared" si="29"/>
        <v>Yes</v>
      </c>
    </row>
    <row r="195" spans="2:25" ht="15" thickBot="1" x14ac:dyDescent="0.35">
      <c r="B195" s="154">
        <f>'1-4. Gather employee data'!B195</f>
        <v>183</v>
      </c>
      <c r="C195" s="50" t="str">
        <f>'1-4. Gather employee data'!C195</f>
        <v>Senior Sales Associate</v>
      </c>
      <c r="D195" s="50" t="str">
        <f>'1-4. Gather employee data'!D195</f>
        <v>Apparel</v>
      </c>
      <c r="E195" s="61">
        <f>'1-4. Gather employee data'!E195</f>
        <v>42736</v>
      </c>
      <c r="F195" s="61">
        <f>'1-4. Gather employee data'!F195</f>
        <v>43647</v>
      </c>
      <c r="G195" s="60">
        <f>'1-4. Gather employee data'!I195</f>
        <v>28703.741504681209</v>
      </c>
      <c r="H195" s="50">
        <f>'1-4. Gather employee data'!J195</f>
        <v>1824.9</v>
      </c>
      <c r="I195" s="59">
        <f>'1-4. Gather employee data'!K195</f>
        <v>15.728939396504579</v>
      </c>
      <c r="J195" s="50" t="str">
        <f>'1-4. Gather employee data'!L195</f>
        <v>Active</v>
      </c>
      <c r="K195" s="50" t="str">
        <f>'1-4. Gather employee data'!M195</f>
        <v>FT</v>
      </c>
      <c r="L195" s="50" t="str">
        <f>'1-4. Gather employee data'!N195</f>
        <v>N/A</v>
      </c>
      <c r="M195" s="50" t="str">
        <f>'1-4. Gather employee data'!O195</f>
        <v>Lawton</v>
      </c>
      <c r="N195" s="50" t="str">
        <f>'1-4. Gather employee data'!P195</f>
        <v>Comanche</v>
      </c>
      <c r="O195" s="50" t="str">
        <f>'1-4. Gather employee data'!T195</f>
        <v>OK</v>
      </c>
      <c r="P195" s="50" t="str">
        <f>'1-4. Gather employee data'!V195</f>
        <v>Comanche County, OK</v>
      </c>
      <c r="Q195" s="59">
        <f>VLOOKUP(P195,'6. Gather living wage data'!$B$11:$Q$1048576,16,FALSE)</f>
        <v>15.53</v>
      </c>
      <c r="R195" s="60">
        <f>Q195*'Standards &amp; Assumptions'!$C$10*'Standards &amp; Assumptions'!$C$11</f>
        <v>32302.399999999998</v>
      </c>
      <c r="S195" s="28">
        <f t="shared" si="24"/>
        <v>0.19893939650457959</v>
      </c>
      <c r="T195" s="27">
        <f t="shared" si="25"/>
        <v>-3598.6584953187885</v>
      </c>
      <c r="U195" s="26" t="str">
        <f t="shared" si="26"/>
        <v>No</v>
      </c>
      <c r="V195" s="26">
        <f>R195*('Standards &amp; Assumptions'!$C$12)</f>
        <v>4845.3599999999997</v>
      </c>
      <c r="W195" s="26">
        <f t="shared" si="27"/>
        <v>27457.039999999997</v>
      </c>
      <c r="X195" s="26">
        <f t="shared" si="28"/>
        <v>37147.759999999995</v>
      </c>
      <c r="Y195" s="26" t="str">
        <f t="shared" si="29"/>
        <v>Yes</v>
      </c>
    </row>
    <row r="196" spans="2:25" ht="15" thickBot="1" x14ac:dyDescent="0.35">
      <c r="B196" s="154">
        <f>'1-4. Gather employee data'!B196</f>
        <v>184</v>
      </c>
      <c r="C196" s="50" t="str">
        <f>'1-4. Gather employee data'!C196</f>
        <v>Sales Associate</v>
      </c>
      <c r="D196" s="50" t="str">
        <f>'1-4. Gather employee data'!D196</f>
        <v>Apparel</v>
      </c>
      <c r="E196" s="61">
        <f>'1-4. Gather employee data'!E196</f>
        <v>43983</v>
      </c>
      <c r="F196" s="61">
        <f>'1-4. Gather employee data'!F196</f>
        <v>43647</v>
      </c>
      <c r="G196" s="60">
        <f>'1-4. Gather employee data'!I196</f>
        <v>28724.965157087936</v>
      </c>
      <c r="H196" s="50">
        <f>'1-4. Gather employee data'!J196</f>
        <v>1824.9</v>
      </c>
      <c r="I196" s="59">
        <f>'1-4. Gather employee data'!K196</f>
        <v>15.740569432345847</v>
      </c>
      <c r="J196" s="50" t="str">
        <f>'1-4. Gather employee data'!L196</f>
        <v>Active</v>
      </c>
      <c r="K196" s="50" t="str">
        <f>'1-4. Gather employee data'!M196</f>
        <v>FT</v>
      </c>
      <c r="L196" s="50" t="str">
        <f>'1-4. Gather employee data'!N196</f>
        <v>N/A</v>
      </c>
      <c r="M196" s="50" t="str">
        <f>'1-4. Gather employee data'!O196</f>
        <v>Lawton</v>
      </c>
      <c r="N196" s="50" t="str">
        <f>'1-4. Gather employee data'!P196</f>
        <v>Comanche</v>
      </c>
      <c r="O196" s="50" t="str">
        <f>'1-4. Gather employee data'!T196</f>
        <v>OK</v>
      </c>
      <c r="P196" s="50" t="str">
        <f>'1-4. Gather employee data'!V196</f>
        <v>Comanche County, OK</v>
      </c>
      <c r="Q196" s="59">
        <f>VLOOKUP(P196,'6. Gather living wage data'!$B$11:$Q$1048576,16,FALSE)</f>
        <v>15.53</v>
      </c>
      <c r="R196" s="60">
        <f>Q196*'Standards &amp; Assumptions'!$C$10*'Standards &amp; Assumptions'!$C$11</f>
        <v>32302.399999999998</v>
      </c>
      <c r="S196" s="28">
        <f t="shared" si="24"/>
        <v>0.21056943234584757</v>
      </c>
      <c r="T196" s="27">
        <f t="shared" si="25"/>
        <v>-3577.4348429120619</v>
      </c>
      <c r="U196" s="26" t="str">
        <f t="shared" si="26"/>
        <v>No</v>
      </c>
      <c r="V196" s="26">
        <f>R196*('Standards &amp; Assumptions'!$C$12)</f>
        <v>4845.3599999999997</v>
      </c>
      <c r="W196" s="26">
        <f t="shared" si="27"/>
        <v>27457.039999999997</v>
      </c>
      <c r="X196" s="26">
        <f t="shared" si="28"/>
        <v>37147.759999999995</v>
      </c>
      <c r="Y196" s="26" t="str">
        <f t="shared" si="29"/>
        <v>Yes</v>
      </c>
    </row>
    <row r="197" spans="2:25" ht="15" thickBot="1" x14ac:dyDescent="0.35">
      <c r="B197" s="154">
        <f>'1-4. Gather employee data'!B197</f>
        <v>185</v>
      </c>
      <c r="C197" s="50" t="str">
        <f>'1-4. Gather employee data'!C197</f>
        <v>Sales Associate</v>
      </c>
      <c r="D197" s="50" t="str">
        <f>'1-4. Gather employee data'!D197</f>
        <v>Apparel</v>
      </c>
      <c r="E197" s="61">
        <f>'1-4. Gather employee data'!E197</f>
        <v>43983</v>
      </c>
      <c r="F197" s="61">
        <f>'1-4. Gather employee data'!F197</f>
        <v>43647</v>
      </c>
      <c r="G197" s="60">
        <f>'1-4. Gather employee data'!I197</f>
        <v>27107.980275490751</v>
      </c>
      <c r="H197" s="50">
        <f>'1-4. Gather employee data'!J197</f>
        <v>1720.6200000000001</v>
      </c>
      <c r="I197" s="59">
        <f>'1-4. Gather employee data'!K197</f>
        <v>15.754774601882314</v>
      </c>
      <c r="J197" s="50" t="str">
        <f>'1-4. Gather employee data'!L197</f>
        <v>Active</v>
      </c>
      <c r="K197" s="50" t="str">
        <f>'1-4. Gather employee data'!M197</f>
        <v>FT</v>
      </c>
      <c r="L197" s="50" t="str">
        <f>'1-4. Gather employee data'!N197</f>
        <v>N/A</v>
      </c>
      <c r="M197" s="50" t="str">
        <f>'1-4. Gather employee data'!O197</f>
        <v>Lawton</v>
      </c>
      <c r="N197" s="50" t="str">
        <f>'1-4. Gather employee data'!P197</f>
        <v>Comanche</v>
      </c>
      <c r="O197" s="50" t="str">
        <f>'1-4. Gather employee data'!T197</f>
        <v>OK</v>
      </c>
      <c r="P197" s="50" t="str">
        <f>'1-4. Gather employee data'!V197</f>
        <v>Comanche County, OK</v>
      </c>
      <c r="Q197" s="59">
        <f>VLOOKUP(P197,'6. Gather living wage data'!$B$11:$Q$1048576,16,FALSE)</f>
        <v>15.53</v>
      </c>
      <c r="R197" s="60">
        <f>Q197*'Standards &amp; Assumptions'!$C$10*'Standards &amp; Assumptions'!$C$11</f>
        <v>32302.399999999998</v>
      </c>
      <c r="S197" s="28">
        <f t="shared" si="24"/>
        <v>0.22477460188231468</v>
      </c>
      <c r="T197" s="27">
        <f t="shared" si="25"/>
        <v>-5194.4197245092473</v>
      </c>
      <c r="U197" s="26" t="str">
        <f t="shared" si="26"/>
        <v>No</v>
      </c>
      <c r="V197" s="26">
        <f>R197*('Standards &amp; Assumptions'!$C$12)</f>
        <v>4845.3599999999997</v>
      </c>
      <c r="W197" s="26">
        <f t="shared" si="27"/>
        <v>27457.039999999997</v>
      </c>
      <c r="X197" s="26">
        <f t="shared" si="28"/>
        <v>37147.759999999995</v>
      </c>
      <c r="Y197" s="26" t="str">
        <f t="shared" si="29"/>
        <v>No</v>
      </c>
    </row>
    <row r="198" spans="2:25" ht="15" thickBot="1" x14ac:dyDescent="0.35">
      <c r="B198" s="154">
        <f>'1-4. Gather employee data'!B198</f>
        <v>186</v>
      </c>
      <c r="C198" s="50" t="str">
        <f>'1-4. Gather employee data'!C198</f>
        <v>Sales Associate</v>
      </c>
      <c r="D198" s="50" t="str">
        <f>'1-4. Gather employee data'!D198</f>
        <v>Apparel</v>
      </c>
      <c r="E198" s="61">
        <f>'1-4. Gather employee data'!E198</f>
        <v>43983</v>
      </c>
      <c r="F198" s="61">
        <f>'1-4. Gather employee data'!F198</f>
        <v>43647</v>
      </c>
      <c r="G198" s="60">
        <f>'1-4. Gather employee data'!I198</f>
        <v>27172.755757510058</v>
      </c>
      <c r="H198" s="50">
        <f>'1-4. Gather employee data'!J198</f>
        <v>1720.6200000000001</v>
      </c>
      <c r="I198" s="59">
        <f>'1-4. Gather employee data'!K198</f>
        <v>15.792421195563259</v>
      </c>
      <c r="J198" s="50" t="str">
        <f>'1-4. Gather employee data'!L198</f>
        <v>Active</v>
      </c>
      <c r="K198" s="50" t="str">
        <f>'1-4. Gather employee data'!M198</f>
        <v>FT</v>
      </c>
      <c r="L198" s="50" t="str">
        <f>'1-4. Gather employee data'!N198</f>
        <v>N/A</v>
      </c>
      <c r="M198" s="50" t="str">
        <f>'1-4. Gather employee data'!O198</f>
        <v>Lawton</v>
      </c>
      <c r="N198" s="50" t="str">
        <f>'1-4. Gather employee data'!P198</f>
        <v>Comanche</v>
      </c>
      <c r="O198" s="50" t="str">
        <f>'1-4. Gather employee data'!T198</f>
        <v>OK</v>
      </c>
      <c r="P198" s="50" t="str">
        <f>'1-4. Gather employee data'!V198</f>
        <v>Comanche County, OK</v>
      </c>
      <c r="Q198" s="59">
        <f>VLOOKUP(P198,'6. Gather living wage data'!$B$11:$Q$1048576,16,FALSE)</f>
        <v>15.53</v>
      </c>
      <c r="R198" s="60">
        <f>Q198*'Standards &amp; Assumptions'!$C$10*'Standards &amp; Assumptions'!$C$11</f>
        <v>32302.399999999998</v>
      </c>
      <c r="S198" s="28">
        <f t="shared" si="24"/>
        <v>0.2624211955632596</v>
      </c>
      <c r="T198" s="27">
        <f t="shared" si="25"/>
        <v>-5129.6442424899396</v>
      </c>
      <c r="U198" s="26" t="str">
        <f t="shared" si="26"/>
        <v>No</v>
      </c>
      <c r="V198" s="26">
        <f>R198*('Standards &amp; Assumptions'!$C$12)</f>
        <v>4845.3599999999997</v>
      </c>
      <c r="W198" s="26">
        <f t="shared" si="27"/>
        <v>27457.039999999997</v>
      </c>
      <c r="X198" s="26">
        <f t="shared" si="28"/>
        <v>37147.759999999995</v>
      </c>
      <c r="Y198" s="26" t="str">
        <f t="shared" si="29"/>
        <v>No</v>
      </c>
    </row>
    <row r="199" spans="2:25" ht="15" thickBot="1" x14ac:dyDescent="0.35">
      <c r="B199" s="154">
        <f>'1-4. Gather employee data'!B199</f>
        <v>187</v>
      </c>
      <c r="C199" s="50" t="str">
        <f>'1-4. Gather employee data'!C199</f>
        <v>Sales Associate</v>
      </c>
      <c r="D199" s="50" t="str">
        <f>'1-4. Gather employee data'!D199</f>
        <v>Apparel</v>
      </c>
      <c r="E199" s="61">
        <f>'1-4. Gather employee data'!E199</f>
        <v>43983</v>
      </c>
      <c r="F199" s="61">
        <f>'1-4. Gather employee data'!F199</f>
        <v>43647</v>
      </c>
      <c r="G199" s="60">
        <f>'1-4. Gather employee data'!I199</f>
        <v>26354.790507309011</v>
      </c>
      <c r="H199" s="50">
        <f>'1-4. Gather employee data'!J199</f>
        <v>1668.48</v>
      </c>
      <c r="I199" s="59">
        <f>'1-4. Gather employee data'!K199</f>
        <v>15.795688595193836</v>
      </c>
      <c r="J199" s="50" t="str">
        <f>'1-4. Gather employee data'!L199</f>
        <v>Active</v>
      </c>
      <c r="K199" s="50" t="str">
        <f>'1-4. Gather employee data'!M199</f>
        <v>FT</v>
      </c>
      <c r="L199" s="50" t="str">
        <f>'1-4. Gather employee data'!N199</f>
        <v>N/A</v>
      </c>
      <c r="M199" s="50" t="str">
        <f>'1-4. Gather employee data'!O199</f>
        <v>Lawton</v>
      </c>
      <c r="N199" s="50" t="str">
        <f>'1-4. Gather employee data'!P199</f>
        <v>Comanche</v>
      </c>
      <c r="O199" s="50" t="str">
        <f>'1-4. Gather employee data'!T199</f>
        <v>OK</v>
      </c>
      <c r="P199" s="50" t="str">
        <f>'1-4. Gather employee data'!V199</f>
        <v>Comanche County, OK</v>
      </c>
      <c r="Q199" s="59">
        <f>VLOOKUP(P199,'6. Gather living wage data'!$B$11:$Q$1048576,16,FALSE)</f>
        <v>15.53</v>
      </c>
      <c r="R199" s="60">
        <f>Q199*'Standards &amp; Assumptions'!$C$10*'Standards &amp; Assumptions'!$C$11</f>
        <v>32302.399999999998</v>
      </c>
      <c r="S199" s="28">
        <f t="shared" si="24"/>
        <v>0.26568859519383636</v>
      </c>
      <c r="T199" s="27">
        <f t="shared" si="25"/>
        <v>-5947.6094926909864</v>
      </c>
      <c r="U199" s="26" t="str">
        <f t="shared" si="26"/>
        <v>No</v>
      </c>
      <c r="V199" s="26">
        <f>R199*('Standards &amp; Assumptions'!$C$12)</f>
        <v>4845.3599999999997</v>
      </c>
      <c r="W199" s="26">
        <f t="shared" si="27"/>
        <v>27457.039999999997</v>
      </c>
      <c r="X199" s="26">
        <f t="shared" si="28"/>
        <v>37147.759999999995</v>
      </c>
      <c r="Y199" s="26" t="str">
        <f t="shared" si="29"/>
        <v>No</v>
      </c>
    </row>
    <row r="200" spans="2:25" ht="15" thickBot="1" x14ac:dyDescent="0.35">
      <c r="B200" s="154">
        <f>'1-4. Gather employee data'!B200</f>
        <v>188</v>
      </c>
      <c r="C200" s="50" t="str">
        <f>'1-4. Gather employee data'!C200</f>
        <v>Sales Associate</v>
      </c>
      <c r="D200" s="50" t="str">
        <f>'1-4. Gather employee data'!D200</f>
        <v>Apparel</v>
      </c>
      <c r="E200" s="61">
        <f>'1-4. Gather employee data'!E200</f>
        <v>43983</v>
      </c>
      <c r="F200" s="61">
        <f>'1-4. Gather employee data'!F200</f>
        <v>43647</v>
      </c>
      <c r="G200" s="60">
        <f>'1-4. Gather employee data'!I200</f>
        <v>25543.333433268232</v>
      </c>
      <c r="H200" s="50">
        <f>'1-4. Gather employee data'!J200</f>
        <v>1616.34</v>
      </c>
      <c r="I200" s="59">
        <f>'1-4. Gather employee data'!K200</f>
        <v>15.803193284375956</v>
      </c>
      <c r="J200" s="50" t="str">
        <f>'1-4. Gather employee data'!L200</f>
        <v>Active</v>
      </c>
      <c r="K200" s="50" t="str">
        <f>'1-4. Gather employee data'!M200</f>
        <v>FT</v>
      </c>
      <c r="L200" s="50" t="str">
        <f>'1-4. Gather employee data'!N200</f>
        <v>N/A</v>
      </c>
      <c r="M200" s="50" t="str">
        <f>'1-4. Gather employee data'!O200</f>
        <v xml:space="preserve">Boston </v>
      </c>
      <c r="N200" s="50" t="str">
        <f>'1-4. Gather employee data'!P200</f>
        <v>Suffolk</v>
      </c>
      <c r="O200" s="50" t="str">
        <f>'1-4. Gather employee data'!T200</f>
        <v>MA</v>
      </c>
      <c r="P200" s="50" t="str">
        <f>'1-4. Gather employee data'!V200</f>
        <v>Suffolk County, MA</v>
      </c>
      <c r="Q200" s="59">
        <f>VLOOKUP(P200,'6. Gather living wage data'!$B$11:$Q$1048576,16,FALSE)</f>
        <v>21.09</v>
      </c>
      <c r="R200" s="60">
        <f>Q200*'Standards &amp; Assumptions'!$C$10*'Standards &amp; Assumptions'!$C$11</f>
        <v>43867.200000000004</v>
      </c>
      <c r="S200" s="28">
        <f t="shared" si="24"/>
        <v>-5.2868067156240439</v>
      </c>
      <c r="T200" s="27">
        <f t="shared" si="25"/>
        <v>-18323.866566731773</v>
      </c>
      <c r="U200" s="26" t="str">
        <f t="shared" si="26"/>
        <v>No</v>
      </c>
      <c r="V200" s="26">
        <f>R200*('Standards &amp; Assumptions'!$C$12)</f>
        <v>6580.0800000000008</v>
      </c>
      <c r="W200" s="26">
        <f t="shared" si="27"/>
        <v>37287.120000000003</v>
      </c>
      <c r="X200" s="26">
        <f t="shared" si="28"/>
        <v>50447.280000000006</v>
      </c>
      <c r="Y200" s="26" t="str">
        <f t="shared" si="29"/>
        <v>No</v>
      </c>
    </row>
    <row r="201" spans="2:25" ht="15" thickBot="1" x14ac:dyDescent="0.35">
      <c r="B201" s="154">
        <f>'1-4. Gather employee data'!B201</f>
        <v>189</v>
      </c>
      <c r="C201" s="50" t="str">
        <f>'1-4. Gather employee data'!C201</f>
        <v>Sales Associate</v>
      </c>
      <c r="D201" s="50" t="str">
        <f>'1-4. Gather employee data'!D201</f>
        <v>Apparel</v>
      </c>
      <c r="E201" s="61">
        <f>'1-4. Gather employee data'!E201</f>
        <v>44029</v>
      </c>
      <c r="F201" s="61">
        <f>'1-4. Gather employee data'!F201</f>
        <v>43647</v>
      </c>
      <c r="G201" s="60">
        <f>'1-4. Gather employee data'!I201</f>
        <v>32960.622347403303</v>
      </c>
      <c r="H201" s="50">
        <f>'1-4. Gather employee data'!J201</f>
        <v>2085.6</v>
      </c>
      <c r="I201" s="59">
        <f>'1-4. Gather employee data'!K201</f>
        <v>15.80390407911551</v>
      </c>
      <c r="J201" s="50" t="str">
        <f>'1-4. Gather employee data'!L201</f>
        <v>Active</v>
      </c>
      <c r="K201" s="50" t="str">
        <f>'1-4. Gather employee data'!M201</f>
        <v>FT</v>
      </c>
      <c r="L201" s="50" t="str">
        <f>'1-4. Gather employee data'!N201</f>
        <v>N/A</v>
      </c>
      <c r="M201" s="50" t="str">
        <f>'1-4. Gather employee data'!O201</f>
        <v>Dallas</v>
      </c>
      <c r="N201" s="50" t="str">
        <f>'1-4. Gather employee data'!P201</f>
        <v>Dallas</v>
      </c>
      <c r="O201" s="50" t="str">
        <f>'1-4. Gather employee data'!T201</f>
        <v>TX</v>
      </c>
      <c r="P201" s="50" t="str">
        <f>'1-4. Gather employee data'!V201</f>
        <v>Dallas County, TX</v>
      </c>
      <c r="Q201" s="59">
        <f>VLOOKUP(P201,'6. Gather living wage data'!$B$11:$Q$1048576,16,FALSE)</f>
        <v>15.7</v>
      </c>
      <c r="R201" s="60">
        <f>Q201*'Standards &amp; Assumptions'!$C$10*'Standards &amp; Assumptions'!$C$11</f>
        <v>32656</v>
      </c>
      <c r="S201" s="28">
        <f t="shared" si="24"/>
        <v>0.10390407911551058</v>
      </c>
      <c r="T201" s="27">
        <f t="shared" si="25"/>
        <v>304.62234740330314</v>
      </c>
      <c r="U201" s="26" t="str">
        <f t="shared" si="26"/>
        <v>Yes</v>
      </c>
      <c r="V201" s="26">
        <f>R201*('Standards &amp; Assumptions'!$C$12)</f>
        <v>4898.3999999999996</v>
      </c>
      <c r="W201" s="26">
        <f t="shared" si="27"/>
        <v>27757.599999999999</v>
      </c>
      <c r="X201" s="26">
        <f t="shared" si="28"/>
        <v>37554.400000000001</v>
      </c>
      <c r="Y201" s="26" t="str">
        <f t="shared" si="29"/>
        <v>Yes</v>
      </c>
    </row>
    <row r="202" spans="2:25" ht="15" thickBot="1" x14ac:dyDescent="0.35">
      <c r="B202" s="154">
        <f>'1-4. Gather employee data'!B202</f>
        <v>190</v>
      </c>
      <c r="C202" s="50" t="str">
        <f>'1-4. Gather employee data'!C202</f>
        <v>Sales Associate</v>
      </c>
      <c r="D202" s="50" t="str">
        <f>'1-4. Gather employee data'!D202</f>
        <v>Apparel</v>
      </c>
      <c r="E202" s="61">
        <f>'1-4. Gather employee data'!E202</f>
        <v>44031</v>
      </c>
      <c r="F202" s="61">
        <f>'1-4. Gather employee data'!F202</f>
        <v>43647</v>
      </c>
      <c r="G202" s="60">
        <f>'1-4. Gather employee data'!I202</f>
        <v>32984.541262421153</v>
      </c>
      <c r="H202" s="50">
        <f>'1-4. Gather employee data'!J202</f>
        <v>2085.6</v>
      </c>
      <c r="I202" s="59">
        <f>'1-4. Gather employee data'!K202</f>
        <v>15.815372680485785</v>
      </c>
      <c r="J202" s="50" t="str">
        <f>'1-4. Gather employee data'!L202</f>
        <v>Active</v>
      </c>
      <c r="K202" s="50" t="str">
        <f>'1-4. Gather employee data'!M202</f>
        <v>FT</v>
      </c>
      <c r="L202" s="50" t="str">
        <f>'1-4. Gather employee data'!N202</f>
        <v>N/A</v>
      </c>
      <c r="M202" s="50" t="str">
        <f>'1-4. Gather employee data'!O202</f>
        <v>Dallas</v>
      </c>
      <c r="N202" s="50" t="str">
        <f>'1-4. Gather employee data'!P202</f>
        <v>Dallas</v>
      </c>
      <c r="O202" s="50" t="str">
        <f>'1-4. Gather employee data'!T202</f>
        <v>TX</v>
      </c>
      <c r="P202" s="50" t="str">
        <f>'1-4. Gather employee data'!V202</f>
        <v>Dallas County, TX</v>
      </c>
      <c r="Q202" s="59">
        <f>VLOOKUP(P202,'6. Gather living wage data'!$B$11:$Q$1048576,16,FALSE)</f>
        <v>15.7</v>
      </c>
      <c r="R202" s="60">
        <f>Q202*'Standards &amp; Assumptions'!$C$10*'Standards &amp; Assumptions'!$C$11</f>
        <v>32656</v>
      </c>
      <c r="S202" s="28">
        <f t="shared" si="24"/>
        <v>0.11537268048578575</v>
      </c>
      <c r="T202" s="27">
        <f t="shared" si="25"/>
        <v>328.54126242115308</v>
      </c>
      <c r="U202" s="26" t="str">
        <f t="shared" si="26"/>
        <v>Yes</v>
      </c>
      <c r="V202" s="26">
        <f>R202*('Standards &amp; Assumptions'!$C$12)</f>
        <v>4898.3999999999996</v>
      </c>
      <c r="W202" s="26">
        <f t="shared" si="27"/>
        <v>27757.599999999999</v>
      </c>
      <c r="X202" s="26">
        <f t="shared" si="28"/>
        <v>37554.400000000001</v>
      </c>
      <c r="Y202" s="26" t="str">
        <f t="shared" si="29"/>
        <v>Yes</v>
      </c>
    </row>
    <row r="203" spans="2:25" ht="15" thickBot="1" x14ac:dyDescent="0.35">
      <c r="B203" s="154">
        <f>'1-4. Gather employee data'!B203</f>
        <v>191</v>
      </c>
      <c r="C203" s="50" t="str">
        <f>'1-4. Gather employee data'!C203</f>
        <v>Sales Associate</v>
      </c>
      <c r="D203" s="50" t="str">
        <f>'1-4. Gather employee data'!D203</f>
        <v>Apparel</v>
      </c>
      <c r="E203" s="61">
        <f>'1-4. Gather employee data'!E203</f>
        <v>44032</v>
      </c>
      <c r="F203" s="61">
        <f>'1-4. Gather employee data'!F203</f>
        <v>43647</v>
      </c>
      <c r="G203" s="60">
        <f>'1-4. Gather employee data'!I203</f>
        <v>32995.711881514348</v>
      </c>
      <c r="H203" s="50">
        <f>'1-4. Gather employee data'!J203</f>
        <v>2085.6</v>
      </c>
      <c r="I203" s="59">
        <f>'1-4. Gather employee data'!K203</f>
        <v>15.820728750246619</v>
      </c>
      <c r="J203" s="50" t="str">
        <f>'1-4. Gather employee data'!L203</f>
        <v>Active</v>
      </c>
      <c r="K203" s="50" t="str">
        <f>'1-4. Gather employee data'!M203</f>
        <v>FT</v>
      </c>
      <c r="L203" s="50" t="str">
        <f>'1-4. Gather employee data'!N203</f>
        <v>N/A</v>
      </c>
      <c r="M203" s="50" t="str">
        <f>'1-4. Gather employee data'!O203</f>
        <v>Dallas</v>
      </c>
      <c r="N203" s="50" t="str">
        <f>'1-4. Gather employee data'!P203</f>
        <v>Dallas</v>
      </c>
      <c r="O203" s="50" t="str">
        <f>'1-4. Gather employee data'!T203</f>
        <v>TX</v>
      </c>
      <c r="P203" s="50" t="str">
        <f>'1-4. Gather employee data'!V203</f>
        <v>Dallas County, TX</v>
      </c>
      <c r="Q203" s="59">
        <f>VLOOKUP(P203,'6. Gather living wage data'!$B$11:$Q$1048576,16,FALSE)</f>
        <v>15.7</v>
      </c>
      <c r="R203" s="60">
        <f>Q203*'Standards &amp; Assumptions'!$C$10*'Standards &amp; Assumptions'!$C$11</f>
        <v>32656</v>
      </c>
      <c r="S203" s="28">
        <f t="shared" si="24"/>
        <v>0.12072875024662011</v>
      </c>
      <c r="T203" s="27">
        <f t="shared" si="25"/>
        <v>339.71188151434762</v>
      </c>
      <c r="U203" s="26" t="str">
        <f t="shared" si="26"/>
        <v>Yes</v>
      </c>
      <c r="V203" s="26">
        <f>R203*('Standards &amp; Assumptions'!$C$12)</f>
        <v>4898.3999999999996</v>
      </c>
      <c r="W203" s="26">
        <f t="shared" si="27"/>
        <v>27757.599999999999</v>
      </c>
      <c r="X203" s="26">
        <f t="shared" si="28"/>
        <v>37554.400000000001</v>
      </c>
      <c r="Y203" s="26" t="str">
        <f t="shared" si="29"/>
        <v>Yes</v>
      </c>
    </row>
    <row r="204" spans="2:25" ht="15" thickBot="1" x14ac:dyDescent="0.35">
      <c r="B204" s="154">
        <f>'1-4. Gather employee data'!B204</f>
        <v>192</v>
      </c>
      <c r="C204" s="50" t="str">
        <f>'1-4. Gather employee data'!C204</f>
        <v>Sales Associate</v>
      </c>
      <c r="D204" s="50" t="str">
        <f>'1-4. Gather employee data'!D204</f>
        <v>Apparel</v>
      </c>
      <c r="E204" s="61">
        <f>'1-4. Gather employee data'!E204</f>
        <v>44023</v>
      </c>
      <c r="F204" s="61">
        <f>'1-4. Gather employee data'!F204</f>
        <v>43647</v>
      </c>
      <c r="G204" s="60">
        <f>'1-4. Gather employee data'!I204</f>
        <v>31351.385864354801</v>
      </c>
      <c r="H204" s="50">
        <f>'1-4. Gather employee data'!J204</f>
        <v>1981.32</v>
      </c>
      <c r="I204" s="59">
        <f>'1-4. Gather employee data'!K204</f>
        <v>15.823484275308784</v>
      </c>
      <c r="J204" s="50" t="str">
        <f>'1-4. Gather employee data'!L204</f>
        <v>Active</v>
      </c>
      <c r="K204" s="50" t="str">
        <f>'1-4. Gather employee data'!M204</f>
        <v>FT</v>
      </c>
      <c r="L204" s="50" t="str">
        <f>'1-4. Gather employee data'!N204</f>
        <v>N/A</v>
      </c>
      <c r="M204" s="50" t="str">
        <f>'1-4. Gather employee data'!O204</f>
        <v>Dallas</v>
      </c>
      <c r="N204" s="50" t="str">
        <f>'1-4. Gather employee data'!P204</f>
        <v>Dallas</v>
      </c>
      <c r="O204" s="50" t="str">
        <f>'1-4. Gather employee data'!T204</f>
        <v>TX</v>
      </c>
      <c r="P204" s="50" t="str">
        <f>'1-4. Gather employee data'!V204</f>
        <v>Dallas County, TX</v>
      </c>
      <c r="Q204" s="59">
        <f>VLOOKUP(P204,'6. Gather living wage data'!$B$11:$Q$1048576,16,FALSE)</f>
        <v>15.7</v>
      </c>
      <c r="R204" s="60">
        <f>Q204*'Standards &amp; Assumptions'!$C$10*'Standards &amp; Assumptions'!$C$11</f>
        <v>32656</v>
      </c>
      <c r="S204" s="28">
        <f t="shared" si="24"/>
        <v>0.12348427530878503</v>
      </c>
      <c r="T204" s="27">
        <f t="shared" si="25"/>
        <v>-1304.614135645199</v>
      </c>
      <c r="U204" s="26" t="str">
        <f t="shared" si="26"/>
        <v>No</v>
      </c>
      <c r="V204" s="26">
        <f>R204*('Standards &amp; Assumptions'!$C$12)</f>
        <v>4898.3999999999996</v>
      </c>
      <c r="W204" s="26">
        <f t="shared" si="27"/>
        <v>27757.599999999999</v>
      </c>
      <c r="X204" s="26">
        <f t="shared" si="28"/>
        <v>37554.400000000001</v>
      </c>
      <c r="Y204" s="26" t="str">
        <f t="shared" si="29"/>
        <v>Yes</v>
      </c>
    </row>
    <row r="205" spans="2:25" ht="15" thickBot="1" x14ac:dyDescent="0.35">
      <c r="B205" s="154">
        <f>'1-4. Gather employee data'!B205</f>
        <v>193</v>
      </c>
      <c r="C205" s="50" t="str">
        <f>'1-4. Gather employee data'!C205</f>
        <v>Sales Associate</v>
      </c>
      <c r="D205" s="50" t="str">
        <f>'1-4. Gather employee data'!D205</f>
        <v>Apparel</v>
      </c>
      <c r="E205" s="61">
        <f>'1-4. Gather employee data'!E205</f>
        <v>44014</v>
      </c>
      <c r="F205" s="61">
        <f>'1-4. Gather employee data'!F205</f>
        <v>43647</v>
      </c>
      <c r="G205" s="60">
        <f>'1-4. Gather employee data'!I205</f>
        <v>29702.560281789145</v>
      </c>
      <c r="H205" s="50">
        <f>'1-4. Gather employee data'!J205</f>
        <v>1877.04</v>
      </c>
      <c r="I205" s="59">
        <f>'1-4. Gather employee data'!K205</f>
        <v>15.824148809715906</v>
      </c>
      <c r="J205" s="50" t="str">
        <f>'1-4. Gather employee data'!L205</f>
        <v>Active</v>
      </c>
      <c r="K205" s="50" t="str">
        <f>'1-4. Gather employee data'!M205</f>
        <v>FT</v>
      </c>
      <c r="L205" s="50" t="str">
        <f>'1-4. Gather employee data'!N205</f>
        <v>N/A</v>
      </c>
      <c r="M205" s="50" t="str">
        <f>'1-4. Gather employee data'!O205</f>
        <v>Dallas</v>
      </c>
      <c r="N205" s="50" t="str">
        <f>'1-4. Gather employee data'!P205</f>
        <v>Dallas</v>
      </c>
      <c r="O205" s="50" t="str">
        <f>'1-4. Gather employee data'!T205</f>
        <v>TX</v>
      </c>
      <c r="P205" s="50" t="str">
        <f>'1-4. Gather employee data'!V205</f>
        <v>Dallas County, TX</v>
      </c>
      <c r="Q205" s="59">
        <f>VLOOKUP(P205,'6. Gather living wage data'!$B$11:$Q$1048576,16,FALSE)</f>
        <v>15.7</v>
      </c>
      <c r="R205" s="60">
        <f>Q205*'Standards &amp; Assumptions'!$C$10*'Standards &amp; Assumptions'!$C$11</f>
        <v>32656</v>
      </c>
      <c r="S205" s="28">
        <f t="shared" si="24"/>
        <v>0.12414880971590669</v>
      </c>
      <c r="T205" s="27">
        <f t="shared" si="25"/>
        <v>-2953.4397182108551</v>
      </c>
      <c r="U205" s="26" t="str">
        <f t="shared" si="26"/>
        <v>No</v>
      </c>
      <c r="V205" s="26">
        <f>R205*('Standards &amp; Assumptions'!$C$12)</f>
        <v>4898.3999999999996</v>
      </c>
      <c r="W205" s="26">
        <f t="shared" si="27"/>
        <v>27757.599999999999</v>
      </c>
      <c r="X205" s="26">
        <f t="shared" si="28"/>
        <v>37554.400000000001</v>
      </c>
      <c r="Y205" s="26" t="str">
        <f t="shared" si="29"/>
        <v>Yes</v>
      </c>
    </row>
    <row r="206" spans="2:25" ht="15" thickBot="1" x14ac:dyDescent="0.35">
      <c r="B206" s="154">
        <f>'1-4. Gather employee data'!B206</f>
        <v>194</v>
      </c>
      <c r="C206" s="50" t="str">
        <f>'1-4. Gather employee data'!C206</f>
        <v>Sales Associate</v>
      </c>
      <c r="D206" s="50" t="str">
        <f>'1-4. Gather employee data'!D206</f>
        <v>Apparel</v>
      </c>
      <c r="E206" s="61">
        <f>'1-4. Gather employee data'!E206</f>
        <v>44019</v>
      </c>
      <c r="F206" s="61">
        <f>'1-4. Gather employee data'!F206</f>
        <v>43647</v>
      </c>
      <c r="G206" s="60">
        <f>'1-4. Gather employee data'!I206</f>
        <v>29709.767204225616</v>
      </c>
      <c r="H206" s="50">
        <f>'1-4. Gather employee data'!J206</f>
        <v>1877.04</v>
      </c>
      <c r="I206" s="59">
        <f>'1-4. Gather employee data'!K206</f>
        <v>15.827988324290168</v>
      </c>
      <c r="J206" s="50" t="str">
        <f>'1-4. Gather employee data'!L206</f>
        <v>Active</v>
      </c>
      <c r="K206" s="50" t="str">
        <f>'1-4. Gather employee data'!M206</f>
        <v>FT</v>
      </c>
      <c r="L206" s="50" t="str">
        <f>'1-4. Gather employee data'!N206</f>
        <v>N/A</v>
      </c>
      <c r="M206" s="50" t="str">
        <f>'1-4. Gather employee data'!O206</f>
        <v>Dallas</v>
      </c>
      <c r="N206" s="50" t="str">
        <f>'1-4. Gather employee data'!P206</f>
        <v>Dallas</v>
      </c>
      <c r="O206" s="50" t="str">
        <f>'1-4. Gather employee data'!T206</f>
        <v>TX</v>
      </c>
      <c r="P206" s="50" t="str">
        <f>'1-4. Gather employee data'!V206</f>
        <v>Dallas County, TX</v>
      </c>
      <c r="Q206" s="59">
        <f>VLOOKUP(P206,'6. Gather living wage data'!$B$11:$Q$1048576,16,FALSE)</f>
        <v>15.7</v>
      </c>
      <c r="R206" s="60">
        <f>Q206*'Standards &amp; Assumptions'!$C$10*'Standards &amp; Assumptions'!$C$11</f>
        <v>32656</v>
      </c>
      <c r="S206" s="28">
        <f t="shared" si="24"/>
        <v>0.12798832429016826</v>
      </c>
      <c r="T206" s="27">
        <f t="shared" si="25"/>
        <v>-2946.2327957743837</v>
      </c>
      <c r="U206" s="26" t="str">
        <f t="shared" si="26"/>
        <v>No</v>
      </c>
      <c r="V206" s="26">
        <f>R206*('Standards &amp; Assumptions'!$C$12)</f>
        <v>4898.3999999999996</v>
      </c>
      <c r="W206" s="26">
        <f t="shared" si="27"/>
        <v>27757.599999999999</v>
      </c>
      <c r="X206" s="26">
        <f t="shared" si="28"/>
        <v>37554.400000000001</v>
      </c>
      <c r="Y206" s="26" t="str">
        <f t="shared" si="29"/>
        <v>Yes</v>
      </c>
    </row>
    <row r="207" spans="2:25" ht="15" thickBot="1" x14ac:dyDescent="0.35">
      <c r="B207" s="154">
        <f>'1-4. Gather employee data'!B207</f>
        <v>195</v>
      </c>
      <c r="C207" s="50" t="str">
        <f>'1-4. Gather employee data'!C207</f>
        <v>Sales Associate</v>
      </c>
      <c r="D207" s="50" t="str">
        <f>'1-4. Gather employee data'!D207</f>
        <v>Apparel</v>
      </c>
      <c r="E207" s="61">
        <f>'1-4. Gather employee data'!E207</f>
        <v>44017</v>
      </c>
      <c r="F207" s="61">
        <f>'1-4. Gather employee data'!F207</f>
        <v>43647</v>
      </c>
      <c r="G207" s="60">
        <f>'1-4. Gather employee data'!I207</f>
        <v>28900.829807281076</v>
      </c>
      <c r="H207" s="50">
        <f>'1-4. Gather employee data'!J207</f>
        <v>1824.9</v>
      </c>
      <c r="I207" s="59">
        <f>'1-4. Gather employee data'!K207</f>
        <v>15.836938904751534</v>
      </c>
      <c r="J207" s="50" t="str">
        <f>'1-4. Gather employee data'!L207</f>
        <v>Active</v>
      </c>
      <c r="K207" s="50" t="str">
        <f>'1-4. Gather employee data'!M207</f>
        <v>FT</v>
      </c>
      <c r="L207" s="50" t="str">
        <f>'1-4. Gather employee data'!N207</f>
        <v>N/A</v>
      </c>
      <c r="M207" s="50" t="str">
        <f>'1-4. Gather employee data'!O207</f>
        <v>Dallas</v>
      </c>
      <c r="N207" s="50" t="str">
        <f>'1-4. Gather employee data'!P207</f>
        <v>Dallas</v>
      </c>
      <c r="O207" s="50" t="str">
        <f>'1-4. Gather employee data'!T207</f>
        <v>TX</v>
      </c>
      <c r="P207" s="50" t="str">
        <f>'1-4. Gather employee data'!V207</f>
        <v>Dallas County, TX</v>
      </c>
      <c r="Q207" s="59">
        <f>VLOOKUP(P207,'6. Gather living wage data'!$B$11:$Q$1048576,16,FALSE)</f>
        <v>15.7</v>
      </c>
      <c r="R207" s="60">
        <f>Q207*'Standards &amp; Assumptions'!$C$10*'Standards &amp; Assumptions'!$C$11</f>
        <v>32656</v>
      </c>
      <c r="S207" s="28">
        <f t="shared" si="24"/>
        <v>0.13693890475153481</v>
      </c>
      <c r="T207" s="27">
        <f t="shared" si="25"/>
        <v>-3755.1701927189242</v>
      </c>
      <c r="U207" s="26" t="str">
        <f t="shared" si="26"/>
        <v>No</v>
      </c>
      <c r="V207" s="26">
        <f>R207*('Standards &amp; Assumptions'!$C$12)</f>
        <v>4898.3999999999996</v>
      </c>
      <c r="W207" s="26">
        <f t="shared" si="27"/>
        <v>27757.599999999999</v>
      </c>
      <c r="X207" s="26">
        <f t="shared" si="28"/>
        <v>37554.400000000001</v>
      </c>
      <c r="Y207" s="26" t="str">
        <f t="shared" si="29"/>
        <v>Yes</v>
      </c>
    </row>
    <row r="208" spans="2:25" ht="15" thickBot="1" x14ac:dyDescent="0.35">
      <c r="B208" s="154">
        <f>'1-4. Gather employee data'!B208</f>
        <v>196</v>
      </c>
      <c r="C208" s="50" t="str">
        <f>'1-4. Gather employee data'!C208</f>
        <v>Sales Associate</v>
      </c>
      <c r="D208" s="50" t="str">
        <f>'1-4. Gather employee data'!D208</f>
        <v>Apparel</v>
      </c>
      <c r="E208" s="61">
        <f>'1-4. Gather employee data'!E208</f>
        <v>44019</v>
      </c>
      <c r="F208" s="61">
        <f>'1-4. Gather employee data'!F208</f>
        <v>43647</v>
      </c>
      <c r="G208" s="60">
        <f>'1-4. Gather employee data'!I208</f>
        <v>28904.395271376612</v>
      </c>
      <c r="H208" s="50">
        <f>'1-4. Gather employee data'!J208</f>
        <v>1824.9</v>
      </c>
      <c r="I208" s="59">
        <f>'1-4. Gather employee data'!K208</f>
        <v>15.83889269076476</v>
      </c>
      <c r="J208" s="50" t="str">
        <f>'1-4. Gather employee data'!L208</f>
        <v>Active</v>
      </c>
      <c r="K208" s="50" t="str">
        <f>'1-4. Gather employee data'!M208</f>
        <v>FT</v>
      </c>
      <c r="L208" s="50" t="str">
        <f>'1-4. Gather employee data'!N208</f>
        <v>N/A</v>
      </c>
      <c r="M208" s="50" t="str">
        <f>'1-4. Gather employee data'!O208</f>
        <v>Dallas</v>
      </c>
      <c r="N208" s="50" t="str">
        <f>'1-4. Gather employee data'!P208</f>
        <v>Dallas</v>
      </c>
      <c r="O208" s="50" t="str">
        <f>'1-4. Gather employee data'!T208</f>
        <v>TX</v>
      </c>
      <c r="P208" s="50" t="str">
        <f>'1-4. Gather employee data'!V208</f>
        <v>Dallas County, TX</v>
      </c>
      <c r="Q208" s="59">
        <f>VLOOKUP(P208,'6. Gather living wage data'!$B$11:$Q$1048576,16,FALSE)</f>
        <v>15.7</v>
      </c>
      <c r="R208" s="60">
        <f>Q208*'Standards &amp; Assumptions'!$C$10*'Standards &amp; Assumptions'!$C$11</f>
        <v>32656</v>
      </c>
      <c r="S208" s="28">
        <f t="shared" si="24"/>
        <v>0.13889269076476118</v>
      </c>
      <c r="T208" s="27">
        <f t="shared" si="25"/>
        <v>-3751.6047286233879</v>
      </c>
      <c r="U208" s="26" t="str">
        <f t="shared" si="26"/>
        <v>No</v>
      </c>
      <c r="V208" s="26">
        <f>R208*('Standards &amp; Assumptions'!$C$12)</f>
        <v>4898.3999999999996</v>
      </c>
      <c r="W208" s="26">
        <f t="shared" si="27"/>
        <v>27757.599999999999</v>
      </c>
      <c r="X208" s="26">
        <f t="shared" si="28"/>
        <v>37554.400000000001</v>
      </c>
      <c r="Y208" s="26" t="str">
        <f t="shared" si="29"/>
        <v>Yes</v>
      </c>
    </row>
    <row r="209" spans="2:25" ht="15" thickBot="1" x14ac:dyDescent="0.35">
      <c r="B209" s="154">
        <f>'1-4. Gather employee data'!B209</f>
        <v>197</v>
      </c>
      <c r="C209" s="50" t="str">
        <f>'1-4. Gather employee data'!C209</f>
        <v>Sales Associate</v>
      </c>
      <c r="D209" s="50" t="str">
        <f>'1-4. Gather employee data'!D209</f>
        <v>Apparel</v>
      </c>
      <c r="E209" s="61">
        <f>'1-4. Gather employee data'!E209</f>
        <v>44022</v>
      </c>
      <c r="F209" s="61">
        <f>'1-4. Gather employee data'!F209</f>
        <v>43647</v>
      </c>
      <c r="G209" s="60">
        <f>'1-4. Gather employee data'!I209</f>
        <v>28913.985208750277</v>
      </c>
      <c r="H209" s="50">
        <f>'1-4. Gather employee data'!J209</f>
        <v>1824.9</v>
      </c>
      <c r="I209" s="59">
        <f>'1-4. Gather employee data'!K209</f>
        <v>15.844147738917352</v>
      </c>
      <c r="J209" s="50" t="str">
        <f>'1-4. Gather employee data'!L209</f>
        <v>Active</v>
      </c>
      <c r="K209" s="50" t="str">
        <f>'1-4. Gather employee data'!M209</f>
        <v>FT</v>
      </c>
      <c r="L209" s="50" t="str">
        <f>'1-4. Gather employee data'!N209</f>
        <v>N/A</v>
      </c>
      <c r="M209" s="50" t="str">
        <f>'1-4. Gather employee data'!O209</f>
        <v>Dallas</v>
      </c>
      <c r="N209" s="50" t="str">
        <f>'1-4. Gather employee data'!P209</f>
        <v>Dallas</v>
      </c>
      <c r="O209" s="50" t="str">
        <f>'1-4. Gather employee data'!T209</f>
        <v>TX</v>
      </c>
      <c r="P209" s="50" t="str">
        <f>'1-4. Gather employee data'!V209</f>
        <v>Dallas County, TX</v>
      </c>
      <c r="Q209" s="59">
        <f>VLOOKUP(P209,'6. Gather living wage data'!$B$11:$Q$1048576,16,FALSE)</f>
        <v>15.7</v>
      </c>
      <c r="R209" s="60">
        <f>Q209*'Standards &amp; Assumptions'!$C$10*'Standards &amp; Assumptions'!$C$11</f>
        <v>32656</v>
      </c>
      <c r="S209" s="28">
        <f t="shared" si="24"/>
        <v>0.14414773891735244</v>
      </c>
      <c r="T209" s="27">
        <f t="shared" si="25"/>
        <v>-3742.0147912497232</v>
      </c>
      <c r="U209" s="26" t="str">
        <f t="shared" si="26"/>
        <v>No</v>
      </c>
      <c r="V209" s="26">
        <f>R209*('Standards &amp; Assumptions'!$C$12)</f>
        <v>4898.3999999999996</v>
      </c>
      <c r="W209" s="26">
        <f t="shared" si="27"/>
        <v>27757.599999999999</v>
      </c>
      <c r="X209" s="26">
        <f t="shared" si="28"/>
        <v>37554.400000000001</v>
      </c>
      <c r="Y209" s="26" t="str">
        <f t="shared" si="29"/>
        <v>Yes</v>
      </c>
    </row>
    <row r="210" spans="2:25" ht="15" thickBot="1" x14ac:dyDescent="0.35">
      <c r="B210" s="154">
        <f>'1-4. Gather employee data'!B210</f>
        <v>198</v>
      </c>
      <c r="C210" s="50" t="str">
        <f>'1-4. Gather employee data'!C210</f>
        <v>Sales Associate</v>
      </c>
      <c r="D210" s="50" t="str">
        <f>'1-4. Gather employee data'!D210</f>
        <v>Apparel</v>
      </c>
      <c r="E210" s="61">
        <f>'1-4. Gather employee data'!E210</f>
        <v>44016</v>
      </c>
      <c r="F210" s="61">
        <f>'1-4. Gather employee data'!F210</f>
        <v>43647</v>
      </c>
      <c r="G210" s="60">
        <f>'1-4. Gather employee data'!I210</f>
        <v>28093.090627512061</v>
      </c>
      <c r="H210" s="50">
        <f>'1-4. Gather employee data'!J210</f>
        <v>1772.76</v>
      </c>
      <c r="I210" s="59">
        <f>'1-4. Gather employee data'!K210</f>
        <v>15.847091894848745</v>
      </c>
      <c r="J210" s="50" t="str">
        <f>'1-4. Gather employee data'!L210</f>
        <v>Active</v>
      </c>
      <c r="K210" s="50" t="str">
        <f>'1-4. Gather employee data'!M210</f>
        <v>FT</v>
      </c>
      <c r="L210" s="50" t="str">
        <f>'1-4. Gather employee data'!N210</f>
        <v>N/A</v>
      </c>
      <c r="M210" s="50" t="str">
        <f>'1-4. Gather employee data'!O210</f>
        <v>Dallas</v>
      </c>
      <c r="N210" s="50" t="str">
        <f>'1-4. Gather employee data'!P210</f>
        <v>Dallas</v>
      </c>
      <c r="O210" s="50" t="str">
        <f>'1-4. Gather employee data'!T210</f>
        <v>TX</v>
      </c>
      <c r="P210" s="50" t="str">
        <f>'1-4. Gather employee data'!V210</f>
        <v>Dallas County, TX</v>
      </c>
      <c r="Q210" s="59">
        <f>VLOOKUP(P210,'6. Gather living wage data'!$B$11:$Q$1048576,16,FALSE)</f>
        <v>15.7</v>
      </c>
      <c r="R210" s="60">
        <f>Q210*'Standards &amp; Assumptions'!$C$10*'Standards &amp; Assumptions'!$C$11</f>
        <v>32656</v>
      </c>
      <c r="S210" s="28">
        <f t="shared" si="24"/>
        <v>0.14709189484874585</v>
      </c>
      <c r="T210" s="27">
        <f t="shared" si="25"/>
        <v>-4562.9093724879385</v>
      </c>
      <c r="U210" s="26" t="str">
        <f t="shared" si="26"/>
        <v>No</v>
      </c>
      <c r="V210" s="26">
        <f>R210*('Standards &amp; Assumptions'!$C$12)</f>
        <v>4898.3999999999996</v>
      </c>
      <c r="W210" s="26">
        <f t="shared" si="27"/>
        <v>27757.599999999999</v>
      </c>
      <c r="X210" s="26">
        <f t="shared" si="28"/>
        <v>37554.400000000001</v>
      </c>
      <c r="Y210" s="26" t="str">
        <f t="shared" si="29"/>
        <v>Yes</v>
      </c>
    </row>
    <row r="211" spans="2:25" ht="15" thickBot="1" x14ac:dyDescent="0.35">
      <c r="B211" s="154">
        <f>'1-4. Gather employee data'!B211</f>
        <v>199</v>
      </c>
      <c r="C211" s="50" t="str">
        <f>'1-4. Gather employee data'!C211</f>
        <v>Sales Associate</v>
      </c>
      <c r="D211" s="50" t="str">
        <f>'1-4. Gather employee data'!D211</f>
        <v>Apparel</v>
      </c>
      <c r="E211" s="61">
        <f>'1-4. Gather employee data'!E211</f>
        <v>44021</v>
      </c>
      <c r="F211" s="61">
        <f>'1-4. Gather employee data'!F211</f>
        <v>43647</v>
      </c>
      <c r="G211" s="60">
        <f>'1-4. Gather employee data'!I211</f>
        <v>28099.593310374337</v>
      </c>
      <c r="H211" s="50">
        <f>'1-4. Gather employee data'!J211</f>
        <v>1772.76</v>
      </c>
      <c r="I211" s="59">
        <f>'1-4. Gather employee data'!K211</f>
        <v>15.850760007205905</v>
      </c>
      <c r="J211" s="50" t="str">
        <f>'1-4. Gather employee data'!L211</f>
        <v>Active</v>
      </c>
      <c r="K211" s="50" t="str">
        <f>'1-4. Gather employee data'!M211</f>
        <v>FT</v>
      </c>
      <c r="L211" s="50" t="str">
        <f>'1-4. Gather employee data'!N211</f>
        <v>N/A</v>
      </c>
      <c r="M211" s="50" t="str">
        <f>'1-4. Gather employee data'!O211</f>
        <v>Dallas</v>
      </c>
      <c r="N211" s="50" t="str">
        <f>'1-4. Gather employee data'!P211</f>
        <v>Dallas</v>
      </c>
      <c r="O211" s="50" t="str">
        <f>'1-4. Gather employee data'!T211</f>
        <v>TX</v>
      </c>
      <c r="P211" s="50" t="str">
        <f>'1-4. Gather employee data'!V211</f>
        <v>Dallas County, TX</v>
      </c>
      <c r="Q211" s="59">
        <f>VLOOKUP(P211,'6. Gather living wage data'!$B$11:$Q$1048576,16,FALSE)</f>
        <v>15.7</v>
      </c>
      <c r="R211" s="60">
        <f>Q211*'Standards &amp; Assumptions'!$C$10*'Standards &amp; Assumptions'!$C$11</f>
        <v>32656</v>
      </c>
      <c r="S211" s="28">
        <f t="shared" si="24"/>
        <v>0.15076000720590521</v>
      </c>
      <c r="T211" s="27">
        <f t="shared" si="25"/>
        <v>-4556.4066896256627</v>
      </c>
      <c r="U211" s="26" t="str">
        <f t="shared" si="26"/>
        <v>No</v>
      </c>
      <c r="V211" s="26">
        <f>R211*('Standards &amp; Assumptions'!$C$12)</f>
        <v>4898.3999999999996</v>
      </c>
      <c r="W211" s="26">
        <f t="shared" si="27"/>
        <v>27757.599999999999</v>
      </c>
      <c r="X211" s="26">
        <f t="shared" si="28"/>
        <v>37554.400000000001</v>
      </c>
      <c r="Y211" s="26" t="str">
        <f t="shared" si="29"/>
        <v>Yes</v>
      </c>
    </row>
    <row r="212" spans="2:25" ht="15" thickBot="1" x14ac:dyDescent="0.35">
      <c r="B212" s="154">
        <f>'1-4. Gather employee data'!B212</f>
        <v>200</v>
      </c>
      <c r="C212" s="50" t="str">
        <f>'1-4. Gather employee data'!C212</f>
        <v>Sales Associate</v>
      </c>
      <c r="D212" s="50" t="str">
        <f>'1-4. Gather employee data'!D212</f>
        <v>Apparel</v>
      </c>
      <c r="E212" s="61">
        <f>'1-4. Gather employee data'!E212</f>
        <v>44030</v>
      </c>
      <c r="F212" s="61">
        <f>'1-4. Gather employee data'!F212</f>
        <v>43647</v>
      </c>
      <c r="G212" s="60">
        <f>'1-4. Gather employee data'!I212</f>
        <v>27291.828290686375</v>
      </c>
      <c r="H212" s="50">
        <f>'1-4. Gather employee data'!J212</f>
        <v>1720.6200000000001</v>
      </c>
      <c r="I212" s="59">
        <f>'1-4. Gather employee data'!K212</f>
        <v>15.861624467160892</v>
      </c>
      <c r="J212" s="50" t="str">
        <f>'1-4. Gather employee data'!L212</f>
        <v>Active</v>
      </c>
      <c r="K212" s="50" t="str">
        <f>'1-4. Gather employee data'!M212</f>
        <v>FT</v>
      </c>
      <c r="L212" s="50" t="str">
        <f>'1-4. Gather employee data'!N212</f>
        <v>N/A</v>
      </c>
      <c r="M212" s="50" t="str">
        <f>'1-4. Gather employee data'!O212</f>
        <v>Dallas</v>
      </c>
      <c r="N212" s="50" t="str">
        <f>'1-4. Gather employee data'!P212</f>
        <v>Dallas</v>
      </c>
      <c r="O212" s="50" t="str">
        <f>'1-4. Gather employee data'!T212</f>
        <v>TX</v>
      </c>
      <c r="P212" s="50" t="str">
        <f>'1-4. Gather employee data'!V212</f>
        <v>Dallas County, TX</v>
      </c>
      <c r="Q212" s="59">
        <f>VLOOKUP(P212,'6. Gather living wage data'!$B$11:$Q$1048576,16,FALSE)</f>
        <v>15.7</v>
      </c>
      <c r="R212" s="60">
        <f>Q212*'Standards &amp; Assumptions'!$C$10*'Standards &amp; Assumptions'!$C$11</f>
        <v>32656</v>
      </c>
      <c r="S212" s="28">
        <f t="shared" si="24"/>
        <v>0.16162446716089285</v>
      </c>
      <c r="T212" s="27">
        <f t="shared" si="25"/>
        <v>-5364.1717093136249</v>
      </c>
      <c r="U212" s="26" t="str">
        <f t="shared" si="26"/>
        <v>No</v>
      </c>
      <c r="V212" s="26">
        <f>R212*('Standards &amp; Assumptions'!$C$12)</f>
        <v>4898.3999999999996</v>
      </c>
      <c r="W212" s="26">
        <f t="shared" si="27"/>
        <v>27757.599999999999</v>
      </c>
      <c r="X212" s="26">
        <f t="shared" si="28"/>
        <v>37554.400000000001</v>
      </c>
      <c r="Y212" s="26" t="str">
        <f t="shared" si="29"/>
        <v>No</v>
      </c>
    </row>
    <row r="213" spans="2:25" ht="15" thickBot="1" x14ac:dyDescent="0.35">
      <c r="B213" s="154">
        <f>'1-4. Gather employee data'!B213</f>
        <v>201</v>
      </c>
      <c r="C213" s="50" t="str">
        <f>'1-4. Gather employee data'!C213</f>
        <v>Sales Associate</v>
      </c>
      <c r="D213" s="50" t="str">
        <f>'1-4. Gather employee data'!D213</f>
        <v>Apparel</v>
      </c>
      <c r="E213" s="61">
        <f>'1-4. Gather employee data'!E213</f>
        <v>44020</v>
      </c>
      <c r="F213" s="61">
        <f>'1-4. Gather employee data'!F213</f>
        <v>43647</v>
      </c>
      <c r="G213" s="60">
        <f>'1-4. Gather employee data'!I213</f>
        <v>26476.247555321421</v>
      </c>
      <c r="H213" s="50">
        <f>'1-4. Gather employee data'!J213</f>
        <v>1668.48</v>
      </c>
      <c r="I213" s="59">
        <f>'1-4. Gather employee data'!K213</f>
        <v>15.868483623011016</v>
      </c>
      <c r="J213" s="50" t="str">
        <f>'1-4. Gather employee data'!L213</f>
        <v>Active</v>
      </c>
      <c r="K213" s="50" t="str">
        <f>'1-4. Gather employee data'!M213</f>
        <v>FT</v>
      </c>
      <c r="L213" s="50" t="str">
        <f>'1-4. Gather employee data'!N213</f>
        <v>N/A</v>
      </c>
      <c r="M213" s="50" t="str">
        <f>'1-4. Gather employee data'!O213</f>
        <v>Dallas</v>
      </c>
      <c r="N213" s="50" t="str">
        <f>'1-4. Gather employee data'!P213</f>
        <v>Dallas</v>
      </c>
      <c r="O213" s="50" t="str">
        <f>'1-4. Gather employee data'!T213</f>
        <v>TX</v>
      </c>
      <c r="P213" s="50" t="str">
        <f>'1-4. Gather employee data'!V213</f>
        <v>Dallas County, TX</v>
      </c>
      <c r="Q213" s="59">
        <f>VLOOKUP(P213,'6. Gather living wage data'!$B$11:$Q$1048576,16,FALSE)</f>
        <v>15.7</v>
      </c>
      <c r="R213" s="60">
        <f>Q213*'Standards &amp; Assumptions'!$C$10*'Standards &amp; Assumptions'!$C$11</f>
        <v>32656</v>
      </c>
      <c r="S213" s="28">
        <f t="shared" si="24"/>
        <v>0.16848362301101716</v>
      </c>
      <c r="T213" s="27">
        <f t="shared" si="25"/>
        <v>-6179.7524446785792</v>
      </c>
      <c r="U213" s="26" t="str">
        <f t="shared" si="26"/>
        <v>No</v>
      </c>
      <c r="V213" s="26">
        <f>R213*('Standards &amp; Assumptions'!$C$12)</f>
        <v>4898.3999999999996</v>
      </c>
      <c r="W213" s="26">
        <f t="shared" si="27"/>
        <v>27757.599999999999</v>
      </c>
      <c r="X213" s="26">
        <f t="shared" si="28"/>
        <v>37554.400000000001</v>
      </c>
      <c r="Y213" s="26" t="str">
        <f t="shared" si="29"/>
        <v>No</v>
      </c>
    </row>
    <row r="214" spans="2:25" ht="15" thickBot="1" x14ac:dyDescent="0.35">
      <c r="B214" s="154">
        <f>'1-4. Gather employee data'!B214</f>
        <v>202</v>
      </c>
      <c r="C214" s="50" t="str">
        <f>'1-4. Gather employee data'!C214</f>
        <v>Sales Associate</v>
      </c>
      <c r="D214" s="50" t="str">
        <f>'1-4. Gather employee data'!D214</f>
        <v>Apparel</v>
      </c>
      <c r="E214" s="61">
        <f>'1-4. Gather employee data'!E214</f>
        <v>44033</v>
      </c>
      <c r="F214" s="61">
        <f>'1-4. Gather employee data'!F214</f>
        <v>43647</v>
      </c>
      <c r="G214" s="60">
        <f>'1-4. Gather employee data'!I214</f>
        <v>26484.846786683123</v>
      </c>
      <c r="H214" s="50">
        <f>'1-4. Gather employee data'!J214</f>
        <v>1668.48</v>
      </c>
      <c r="I214" s="59">
        <f>'1-4. Gather employee data'!K214</f>
        <v>15.87363755435074</v>
      </c>
      <c r="J214" s="50" t="str">
        <f>'1-4. Gather employee data'!L214</f>
        <v>Active</v>
      </c>
      <c r="K214" s="50" t="str">
        <f>'1-4. Gather employee data'!M214</f>
        <v>FT</v>
      </c>
      <c r="L214" s="50" t="str">
        <f>'1-4. Gather employee data'!N214</f>
        <v>N/A</v>
      </c>
      <c r="M214" s="50" t="str">
        <f>'1-4. Gather employee data'!O214</f>
        <v>Dallas</v>
      </c>
      <c r="N214" s="50" t="str">
        <f>'1-4. Gather employee data'!P214</f>
        <v>Dallas</v>
      </c>
      <c r="O214" s="50" t="str">
        <f>'1-4. Gather employee data'!T214</f>
        <v>TX</v>
      </c>
      <c r="P214" s="50" t="str">
        <f>'1-4. Gather employee data'!V214</f>
        <v>Dallas County, TX</v>
      </c>
      <c r="Q214" s="59">
        <f>VLOOKUP(P214,'6. Gather living wage data'!$B$11:$Q$1048576,16,FALSE)</f>
        <v>15.7</v>
      </c>
      <c r="R214" s="60">
        <f>Q214*'Standards &amp; Assumptions'!$C$10*'Standards &amp; Assumptions'!$C$11</f>
        <v>32656</v>
      </c>
      <c r="S214" s="28">
        <f t="shared" si="24"/>
        <v>0.17363755435074069</v>
      </c>
      <c r="T214" s="27">
        <f t="shared" si="25"/>
        <v>-6171.1532133168766</v>
      </c>
      <c r="U214" s="26" t="str">
        <f t="shared" si="26"/>
        <v>No</v>
      </c>
      <c r="V214" s="26">
        <f>R214*('Standards &amp; Assumptions'!$C$12)</f>
        <v>4898.3999999999996</v>
      </c>
      <c r="W214" s="26">
        <f t="shared" si="27"/>
        <v>27757.599999999999</v>
      </c>
      <c r="X214" s="26">
        <f t="shared" si="28"/>
        <v>37554.400000000001</v>
      </c>
      <c r="Y214" s="26" t="str">
        <f t="shared" si="29"/>
        <v>No</v>
      </c>
    </row>
    <row r="215" spans="2:25" ht="15" thickBot="1" x14ac:dyDescent="0.35">
      <c r="B215" s="154">
        <f>'1-4. Gather employee data'!B215</f>
        <v>203</v>
      </c>
      <c r="C215" s="50" t="str">
        <f>'1-4. Gather employee data'!C215</f>
        <v>Senior Sales Associate</v>
      </c>
      <c r="D215" s="50" t="str">
        <f>'1-4. Gather employee data'!D215</f>
        <v>Apparel</v>
      </c>
      <c r="E215" s="61">
        <f>'1-4. Gather employee data'!E215</f>
        <v>43831</v>
      </c>
      <c r="F215" s="61">
        <f>'1-4. Gather employee data'!F215</f>
        <v>43647</v>
      </c>
      <c r="G215" s="60">
        <f>'1-4. Gather employee data'!I215</f>
        <v>33117.429424698545</v>
      </c>
      <c r="H215" s="50">
        <f>'1-4. Gather employee data'!J215</f>
        <v>2085.6</v>
      </c>
      <c r="I215" s="59">
        <f>'1-4. Gather employee data'!K215</f>
        <v>15.879089674289675</v>
      </c>
      <c r="J215" s="50" t="str">
        <f>'1-4. Gather employee data'!L215</f>
        <v>Active</v>
      </c>
      <c r="K215" s="50" t="str">
        <f>'1-4. Gather employee data'!M215</f>
        <v>FT</v>
      </c>
      <c r="L215" s="50" t="str">
        <f>'1-4. Gather employee data'!N215</f>
        <v>N/A</v>
      </c>
      <c r="M215" s="50" t="str">
        <f>'1-4. Gather employee data'!O215</f>
        <v>Dallas</v>
      </c>
      <c r="N215" s="50" t="str">
        <f>'1-4. Gather employee data'!P215</f>
        <v>Dallas</v>
      </c>
      <c r="O215" s="50" t="str">
        <f>'1-4. Gather employee data'!T215</f>
        <v>TX</v>
      </c>
      <c r="P215" s="50" t="str">
        <f>'1-4. Gather employee data'!V215</f>
        <v>Dallas County, TX</v>
      </c>
      <c r="Q215" s="59">
        <f>VLOOKUP(P215,'6. Gather living wage data'!$B$11:$Q$1048576,16,FALSE)</f>
        <v>15.7</v>
      </c>
      <c r="R215" s="60">
        <f>Q215*'Standards &amp; Assumptions'!$C$10*'Standards &amp; Assumptions'!$C$11</f>
        <v>32656</v>
      </c>
      <c r="S215" s="28">
        <f t="shared" si="24"/>
        <v>0.17908967428967593</v>
      </c>
      <c r="T215" s="27">
        <f t="shared" si="25"/>
        <v>461.42942469854461</v>
      </c>
      <c r="U215" s="26" t="str">
        <f t="shared" si="26"/>
        <v>Yes</v>
      </c>
      <c r="V215" s="26">
        <f>R215*('Standards &amp; Assumptions'!$C$12)</f>
        <v>4898.3999999999996</v>
      </c>
      <c r="W215" s="26">
        <f t="shared" si="27"/>
        <v>27757.599999999999</v>
      </c>
      <c r="X215" s="26">
        <f t="shared" si="28"/>
        <v>37554.400000000001</v>
      </c>
      <c r="Y215" s="26" t="str">
        <f t="shared" si="29"/>
        <v>Yes</v>
      </c>
    </row>
    <row r="216" spans="2:25" ht="15" thickBot="1" x14ac:dyDescent="0.35">
      <c r="B216" s="154">
        <f>'1-4. Gather employee data'!B216</f>
        <v>204</v>
      </c>
      <c r="C216" s="50" t="str">
        <f>'1-4. Gather employee data'!C216</f>
        <v>Senior Sales Associate</v>
      </c>
      <c r="D216" s="50" t="str">
        <f>'1-4. Gather employee data'!D216</f>
        <v>Apparel</v>
      </c>
      <c r="E216" s="61">
        <f>'1-4. Gather employee data'!E216</f>
        <v>41640</v>
      </c>
      <c r="F216" s="61">
        <f>'1-4. Gather employee data'!F216</f>
        <v>43647</v>
      </c>
      <c r="G216" s="60">
        <f>'1-4. Gather employee data'!I216</f>
        <v>33118.787453143632</v>
      </c>
      <c r="H216" s="50">
        <f>'1-4. Gather employee data'!J216</f>
        <v>2085.6</v>
      </c>
      <c r="I216" s="59">
        <f>'1-4. Gather employee data'!K216</f>
        <v>15.879740819497332</v>
      </c>
      <c r="J216" s="50" t="str">
        <f>'1-4. Gather employee data'!L216</f>
        <v>Active</v>
      </c>
      <c r="K216" s="50" t="str">
        <f>'1-4. Gather employee data'!M216</f>
        <v>FT</v>
      </c>
      <c r="L216" s="50" t="str">
        <f>'1-4. Gather employee data'!N216</f>
        <v>N/A</v>
      </c>
      <c r="M216" s="50" t="str">
        <f>'1-4. Gather employee data'!O216</f>
        <v>Dallas</v>
      </c>
      <c r="N216" s="50" t="str">
        <f>'1-4. Gather employee data'!P216</f>
        <v>Dallas</v>
      </c>
      <c r="O216" s="50" t="str">
        <f>'1-4. Gather employee data'!T216</f>
        <v>TX</v>
      </c>
      <c r="P216" s="50" t="str">
        <f>'1-4. Gather employee data'!V216</f>
        <v>Dallas County, TX</v>
      </c>
      <c r="Q216" s="59">
        <f>VLOOKUP(P216,'6. Gather living wage data'!$B$11:$Q$1048576,16,FALSE)</f>
        <v>15.7</v>
      </c>
      <c r="R216" s="60">
        <f>Q216*'Standards &amp; Assumptions'!$C$10*'Standards &amp; Assumptions'!$C$11</f>
        <v>32656</v>
      </c>
      <c r="S216" s="28">
        <f t="shared" si="24"/>
        <v>0.17974081949733289</v>
      </c>
      <c r="T216" s="27">
        <f t="shared" si="25"/>
        <v>462.78745314363186</v>
      </c>
      <c r="U216" s="26" t="str">
        <f t="shared" si="26"/>
        <v>Yes</v>
      </c>
      <c r="V216" s="26">
        <f>R216*('Standards &amp; Assumptions'!$C$12)</f>
        <v>4898.3999999999996</v>
      </c>
      <c r="W216" s="26">
        <f t="shared" si="27"/>
        <v>27757.599999999999</v>
      </c>
      <c r="X216" s="26">
        <f t="shared" si="28"/>
        <v>37554.400000000001</v>
      </c>
      <c r="Y216" s="26" t="str">
        <f t="shared" si="29"/>
        <v>Yes</v>
      </c>
    </row>
    <row r="217" spans="2:25" ht="15" thickBot="1" x14ac:dyDescent="0.35">
      <c r="B217" s="154">
        <f>'1-4. Gather employee data'!B217</f>
        <v>205</v>
      </c>
      <c r="C217" s="50" t="str">
        <f>'1-4. Gather employee data'!C217</f>
        <v>Sales Associate</v>
      </c>
      <c r="D217" s="50" t="str">
        <f>'1-4. Gather employee data'!D217</f>
        <v>Apparel</v>
      </c>
      <c r="E217" s="61">
        <f>'1-4. Gather employee data'!E217</f>
        <v>44028</v>
      </c>
      <c r="F217" s="61">
        <f>'1-4. Gather employee data'!F217</f>
        <v>43647</v>
      </c>
      <c r="G217" s="60">
        <f>'1-4. Gather employee data'!I217</f>
        <v>33179.901637661758</v>
      </c>
      <c r="H217" s="50">
        <f>'1-4. Gather employee data'!J217</f>
        <v>2085.6</v>
      </c>
      <c r="I217" s="59">
        <f>'1-4. Gather employee data'!K217</f>
        <v>15.909043746481474</v>
      </c>
      <c r="J217" s="50" t="str">
        <f>'1-4. Gather employee data'!L217</f>
        <v>Active</v>
      </c>
      <c r="K217" s="50" t="str">
        <f>'1-4. Gather employee data'!M217</f>
        <v>FT</v>
      </c>
      <c r="L217" s="50" t="str">
        <f>'1-4. Gather employee data'!N217</f>
        <v>N/A</v>
      </c>
      <c r="M217" s="50" t="str">
        <f>'1-4. Gather employee data'!O217</f>
        <v>Dallas</v>
      </c>
      <c r="N217" s="50" t="str">
        <f>'1-4. Gather employee data'!P217</f>
        <v>Dallas</v>
      </c>
      <c r="O217" s="50" t="str">
        <f>'1-4. Gather employee data'!T217</f>
        <v>TX</v>
      </c>
      <c r="P217" s="50" t="str">
        <f>'1-4. Gather employee data'!V217</f>
        <v>Dallas County, TX</v>
      </c>
      <c r="Q217" s="59">
        <f>VLOOKUP(P217,'6. Gather living wage data'!$B$11:$Q$1048576,16,FALSE)</f>
        <v>15.7</v>
      </c>
      <c r="R217" s="60">
        <f>Q217*'Standards &amp; Assumptions'!$C$10*'Standards &amp; Assumptions'!$C$11</f>
        <v>32656</v>
      </c>
      <c r="S217" s="28">
        <f t="shared" si="24"/>
        <v>0.20904374648147517</v>
      </c>
      <c r="T217" s="27">
        <f t="shared" si="25"/>
        <v>523.90163766175829</v>
      </c>
      <c r="U217" s="26" t="str">
        <f t="shared" si="26"/>
        <v>Yes</v>
      </c>
      <c r="V217" s="26">
        <f>R217*('Standards &amp; Assumptions'!$C$12)</f>
        <v>4898.3999999999996</v>
      </c>
      <c r="W217" s="26">
        <f t="shared" si="27"/>
        <v>27757.599999999999</v>
      </c>
      <c r="X217" s="26">
        <f t="shared" si="28"/>
        <v>37554.400000000001</v>
      </c>
      <c r="Y217" s="26" t="str">
        <f t="shared" si="29"/>
        <v>Yes</v>
      </c>
    </row>
    <row r="218" spans="2:25" ht="15" thickBot="1" x14ac:dyDescent="0.35">
      <c r="B218" s="154">
        <f>'1-4. Gather employee data'!B218</f>
        <v>206</v>
      </c>
      <c r="C218" s="50" t="str">
        <f>'1-4. Gather employee data'!C218</f>
        <v>Sales Associate</v>
      </c>
      <c r="D218" s="50" t="str">
        <f>'1-4. Gather employee data'!D218</f>
        <v>Apparel</v>
      </c>
      <c r="E218" s="61">
        <f>'1-4. Gather employee data'!E218</f>
        <v>44034</v>
      </c>
      <c r="F218" s="61">
        <f>'1-4. Gather employee data'!F218</f>
        <v>43647</v>
      </c>
      <c r="G218" s="60">
        <f>'1-4. Gather employee data'!I218</f>
        <v>33184.251447766648</v>
      </c>
      <c r="H218" s="50">
        <f>'1-4. Gather employee data'!J218</f>
        <v>2085.6</v>
      </c>
      <c r="I218" s="59">
        <f>'1-4. Gather employee data'!K218</f>
        <v>15.911129386155853</v>
      </c>
      <c r="J218" s="50" t="str">
        <f>'1-4. Gather employee data'!L218</f>
        <v>Active</v>
      </c>
      <c r="K218" s="50" t="str">
        <f>'1-4. Gather employee data'!M218</f>
        <v>FT</v>
      </c>
      <c r="L218" s="50" t="str">
        <f>'1-4. Gather employee data'!N218</f>
        <v>N/A</v>
      </c>
      <c r="M218" s="50" t="str">
        <f>'1-4. Gather employee data'!O218</f>
        <v>Dallas</v>
      </c>
      <c r="N218" s="50" t="str">
        <f>'1-4. Gather employee data'!P218</f>
        <v>Dallas</v>
      </c>
      <c r="O218" s="50" t="str">
        <f>'1-4. Gather employee data'!T218</f>
        <v>TX</v>
      </c>
      <c r="P218" s="50" t="str">
        <f>'1-4. Gather employee data'!V218</f>
        <v>Dallas County, TX</v>
      </c>
      <c r="Q218" s="59">
        <f>VLOOKUP(P218,'6. Gather living wage data'!$B$11:$Q$1048576,16,FALSE)</f>
        <v>15.7</v>
      </c>
      <c r="R218" s="60">
        <f>Q218*'Standards &amp; Assumptions'!$C$10*'Standards &amp; Assumptions'!$C$11</f>
        <v>32656</v>
      </c>
      <c r="S218" s="28">
        <f t="shared" si="24"/>
        <v>0.21112938615585364</v>
      </c>
      <c r="T218" s="27">
        <f t="shared" si="25"/>
        <v>528.2514477666482</v>
      </c>
      <c r="U218" s="26" t="str">
        <f t="shared" si="26"/>
        <v>Yes</v>
      </c>
      <c r="V218" s="26">
        <f>R218*('Standards &amp; Assumptions'!$C$12)</f>
        <v>4898.3999999999996</v>
      </c>
      <c r="W218" s="26">
        <f t="shared" si="27"/>
        <v>27757.599999999999</v>
      </c>
      <c r="X218" s="26">
        <f t="shared" si="28"/>
        <v>37554.400000000001</v>
      </c>
      <c r="Y218" s="26" t="str">
        <f t="shared" si="29"/>
        <v>Yes</v>
      </c>
    </row>
    <row r="219" spans="2:25" ht="15" thickBot="1" x14ac:dyDescent="0.35">
      <c r="B219" s="154">
        <f>'1-4. Gather employee data'!B219</f>
        <v>207</v>
      </c>
      <c r="C219" s="50" t="str">
        <f>'1-4. Gather employee data'!C219</f>
        <v>Sales Associate</v>
      </c>
      <c r="D219" s="50" t="str">
        <f>'1-4. Gather employee data'!D219</f>
        <v>Apparel</v>
      </c>
      <c r="E219" s="61">
        <f>'1-4. Gather employee data'!E219</f>
        <v>44018</v>
      </c>
      <c r="F219" s="61">
        <f>'1-4. Gather employee data'!F219</f>
        <v>43647</v>
      </c>
      <c r="G219" s="60">
        <f>'1-4. Gather employee data'!I219</f>
        <v>33206.85666113146</v>
      </c>
      <c r="H219" s="50">
        <f>'1-4. Gather employee data'!J219</f>
        <v>2085.6</v>
      </c>
      <c r="I219" s="59">
        <f>'1-4. Gather employee data'!K219</f>
        <v>15.921968096054593</v>
      </c>
      <c r="J219" s="50" t="str">
        <f>'1-4. Gather employee data'!L219</f>
        <v>Active</v>
      </c>
      <c r="K219" s="50" t="str">
        <f>'1-4. Gather employee data'!M219</f>
        <v>FT</v>
      </c>
      <c r="L219" s="50" t="str">
        <f>'1-4. Gather employee data'!N219</f>
        <v>N/A</v>
      </c>
      <c r="M219" s="50" t="str">
        <f>'1-4. Gather employee data'!O219</f>
        <v>Dallas</v>
      </c>
      <c r="N219" s="50" t="str">
        <f>'1-4. Gather employee data'!P219</f>
        <v>Dallas</v>
      </c>
      <c r="O219" s="50" t="str">
        <f>'1-4. Gather employee data'!T219</f>
        <v>TX</v>
      </c>
      <c r="P219" s="50" t="str">
        <f>'1-4. Gather employee data'!V219</f>
        <v>Dallas County, TX</v>
      </c>
      <c r="Q219" s="59">
        <f>VLOOKUP(P219,'6. Gather living wage data'!$B$11:$Q$1048576,16,FALSE)</f>
        <v>15.7</v>
      </c>
      <c r="R219" s="60">
        <f>Q219*'Standards &amp; Assumptions'!$C$10*'Standards &amp; Assumptions'!$C$11</f>
        <v>32656</v>
      </c>
      <c r="S219" s="28">
        <f t="shared" si="24"/>
        <v>0.221968096054594</v>
      </c>
      <c r="T219" s="27">
        <f t="shared" si="25"/>
        <v>550.85666113145999</v>
      </c>
      <c r="U219" s="26" t="str">
        <f t="shared" si="26"/>
        <v>Yes</v>
      </c>
      <c r="V219" s="26">
        <f>R219*('Standards &amp; Assumptions'!$C$12)</f>
        <v>4898.3999999999996</v>
      </c>
      <c r="W219" s="26">
        <f t="shared" si="27"/>
        <v>27757.599999999999</v>
      </c>
      <c r="X219" s="26">
        <f t="shared" si="28"/>
        <v>37554.400000000001</v>
      </c>
      <c r="Y219" s="26" t="str">
        <f t="shared" si="29"/>
        <v>Yes</v>
      </c>
    </row>
    <row r="220" spans="2:25" ht="15" thickBot="1" x14ac:dyDescent="0.35">
      <c r="B220" s="154">
        <f>'1-4. Gather employee data'!B220</f>
        <v>208</v>
      </c>
      <c r="C220" s="50" t="str">
        <f>'1-4. Gather employee data'!C220</f>
        <v>Sales Associate</v>
      </c>
      <c r="D220" s="50" t="str">
        <f>'1-4. Gather employee data'!D220</f>
        <v>Apparel</v>
      </c>
      <c r="E220" s="61">
        <f>'1-4. Gather employee data'!E220</f>
        <v>44024</v>
      </c>
      <c r="F220" s="61">
        <f>'1-4. Gather employee data'!F220</f>
        <v>43647</v>
      </c>
      <c r="G220" s="60">
        <f>'1-4. Gather employee data'!I220</f>
        <v>33207.901420398797</v>
      </c>
      <c r="H220" s="50">
        <f>'1-4. Gather employee data'!J220</f>
        <v>2085.6</v>
      </c>
      <c r="I220" s="59">
        <f>'1-4. Gather employee data'!K220</f>
        <v>15.922469035480821</v>
      </c>
      <c r="J220" s="50" t="str">
        <f>'1-4. Gather employee data'!L220</f>
        <v>Active</v>
      </c>
      <c r="K220" s="50" t="str">
        <f>'1-4. Gather employee data'!M220</f>
        <v>FT</v>
      </c>
      <c r="L220" s="50" t="str">
        <f>'1-4. Gather employee data'!N220</f>
        <v>N/A</v>
      </c>
      <c r="M220" s="50" t="str">
        <f>'1-4. Gather employee data'!O220</f>
        <v>Dallas</v>
      </c>
      <c r="N220" s="50" t="str">
        <f>'1-4. Gather employee data'!P220</f>
        <v>Dallas</v>
      </c>
      <c r="O220" s="50" t="str">
        <f>'1-4. Gather employee data'!T220</f>
        <v>TX</v>
      </c>
      <c r="P220" s="50" t="str">
        <f>'1-4. Gather employee data'!V220</f>
        <v>Dallas County, TX</v>
      </c>
      <c r="Q220" s="59">
        <f>VLOOKUP(P220,'6. Gather living wage data'!$B$11:$Q$1048576,16,FALSE)</f>
        <v>15.7</v>
      </c>
      <c r="R220" s="60">
        <f>Q220*'Standards &amp; Assumptions'!$C$10*'Standards &amp; Assumptions'!$C$11</f>
        <v>32656</v>
      </c>
      <c r="S220" s="28">
        <f t="shared" si="24"/>
        <v>0.22246903548082209</v>
      </c>
      <c r="T220" s="27">
        <f t="shared" si="25"/>
        <v>551.9014203987972</v>
      </c>
      <c r="U220" s="26" t="str">
        <f t="shared" si="26"/>
        <v>Yes</v>
      </c>
      <c r="V220" s="26">
        <f>R220*('Standards &amp; Assumptions'!$C$12)</f>
        <v>4898.3999999999996</v>
      </c>
      <c r="W220" s="26">
        <f t="shared" si="27"/>
        <v>27757.599999999999</v>
      </c>
      <c r="X220" s="26">
        <f t="shared" si="28"/>
        <v>37554.400000000001</v>
      </c>
      <c r="Y220" s="26" t="str">
        <f t="shared" si="29"/>
        <v>Yes</v>
      </c>
    </row>
    <row r="221" spans="2:25" ht="15" thickBot="1" x14ac:dyDescent="0.35">
      <c r="B221" s="154">
        <f>'1-4. Gather employee data'!B221</f>
        <v>209</v>
      </c>
      <c r="C221" s="50" t="str">
        <f>'1-4. Gather employee data'!C221</f>
        <v>Sales Associate</v>
      </c>
      <c r="D221" s="50" t="str">
        <f>'1-4. Gather employee data'!D221</f>
        <v>Apparel</v>
      </c>
      <c r="E221" s="61">
        <f>'1-4. Gather employee data'!E221</f>
        <v>44025</v>
      </c>
      <c r="F221" s="61">
        <f>'1-4. Gather employee data'!F221</f>
        <v>43647</v>
      </c>
      <c r="G221" s="60">
        <f>'1-4. Gather employee data'!I221</f>
        <v>33232.05773765716</v>
      </c>
      <c r="H221" s="50">
        <f>'1-4. Gather employee data'!J221</f>
        <v>2085.6</v>
      </c>
      <c r="I221" s="59">
        <f>'1-4. Gather employee data'!K221</f>
        <v>15.934051466080343</v>
      </c>
      <c r="J221" s="50" t="str">
        <f>'1-4. Gather employee data'!L221</f>
        <v>Active</v>
      </c>
      <c r="K221" s="50" t="str">
        <f>'1-4. Gather employee data'!M221</f>
        <v>FT</v>
      </c>
      <c r="L221" s="50" t="str">
        <f>'1-4. Gather employee data'!N221</f>
        <v>N/A</v>
      </c>
      <c r="M221" s="50" t="str">
        <f>'1-4. Gather employee data'!O221</f>
        <v>Dallas</v>
      </c>
      <c r="N221" s="50" t="str">
        <f>'1-4. Gather employee data'!P221</f>
        <v>Dallas</v>
      </c>
      <c r="O221" s="50" t="str">
        <f>'1-4. Gather employee data'!T221</f>
        <v>TX</v>
      </c>
      <c r="P221" s="50" t="str">
        <f>'1-4. Gather employee data'!V221</f>
        <v>Dallas County, TX</v>
      </c>
      <c r="Q221" s="59">
        <f>VLOOKUP(P221,'6. Gather living wage data'!$B$11:$Q$1048576,16,FALSE)</f>
        <v>15.7</v>
      </c>
      <c r="R221" s="60">
        <f>Q221*'Standards &amp; Assumptions'!$C$10*'Standards &amp; Assumptions'!$C$11</f>
        <v>32656</v>
      </c>
      <c r="S221" s="28">
        <f t="shared" si="24"/>
        <v>0.23405146608034322</v>
      </c>
      <c r="T221" s="27">
        <f t="shared" si="25"/>
        <v>576.05773765716003</v>
      </c>
      <c r="U221" s="26" t="str">
        <f t="shared" si="26"/>
        <v>Yes</v>
      </c>
      <c r="V221" s="26">
        <f>R221*('Standards &amp; Assumptions'!$C$12)</f>
        <v>4898.3999999999996</v>
      </c>
      <c r="W221" s="26">
        <f t="shared" si="27"/>
        <v>27757.599999999999</v>
      </c>
      <c r="X221" s="26">
        <f t="shared" si="28"/>
        <v>37554.400000000001</v>
      </c>
      <c r="Y221" s="26" t="str">
        <f t="shared" si="29"/>
        <v>Yes</v>
      </c>
    </row>
    <row r="222" spans="2:25" ht="15" thickBot="1" x14ac:dyDescent="0.35">
      <c r="B222" s="154">
        <f>'1-4. Gather employee data'!B222</f>
        <v>210</v>
      </c>
      <c r="C222" s="50" t="str">
        <f>'1-4. Gather employee data'!C222</f>
        <v>Sales Associate</v>
      </c>
      <c r="D222" s="50" t="str">
        <f>'1-4. Gather employee data'!D222</f>
        <v>Apparel</v>
      </c>
      <c r="E222" s="61">
        <f>'1-4. Gather employee data'!E222</f>
        <v>44026</v>
      </c>
      <c r="F222" s="61">
        <f>'1-4. Gather employee data'!F222</f>
        <v>43647</v>
      </c>
      <c r="G222" s="60">
        <f>'1-4. Gather employee data'!I222</f>
        <v>33266.185654988483</v>
      </c>
      <c r="H222" s="50">
        <f>'1-4. Gather employee data'!J222</f>
        <v>2085.6</v>
      </c>
      <c r="I222" s="59">
        <f>'1-4. Gather employee data'!K222</f>
        <v>15.95041506280614</v>
      </c>
      <c r="J222" s="50" t="str">
        <f>'1-4. Gather employee data'!L222</f>
        <v>Active</v>
      </c>
      <c r="K222" s="50" t="str">
        <f>'1-4. Gather employee data'!M222</f>
        <v>FT</v>
      </c>
      <c r="L222" s="50" t="str">
        <f>'1-4. Gather employee data'!N222</f>
        <v>N/A</v>
      </c>
      <c r="M222" s="50" t="str">
        <f>'1-4. Gather employee data'!O222</f>
        <v>Dallas</v>
      </c>
      <c r="N222" s="50" t="str">
        <f>'1-4. Gather employee data'!P222</f>
        <v>Dallas</v>
      </c>
      <c r="O222" s="50" t="str">
        <f>'1-4. Gather employee data'!T222</f>
        <v>TX</v>
      </c>
      <c r="P222" s="50" t="str">
        <f>'1-4. Gather employee data'!V222</f>
        <v>Dallas County, TX</v>
      </c>
      <c r="Q222" s="59">
        <f>VLOOKUP(P222,'6. Gather living wage data'!$B$11:$Q$1048576,16,FALSE)</f>
        <v>15.7</v>
      </c>
      <c r="R222" s="60">
        <f>Q222*'Standards &amp; Assumptions'!$C$10*'Standards &amp; Assumptions'!$C$11</f>
        <v>32656</v>
      </c>
      <c r="S222" s="28">
        <f t="shared" si="24"/>
        <v>0.25041506280614101</v>
      </c>
      <c r="T222" s="27">
        <f t="shared" si="25"/>
        <v>610.18565498848329</v>
      </c>
      <c r="U222" s="26" t="str">
        <f t="shared" si="26"/>
        <v>Yes</v>
      </c>
      <c r="V222" s="26">
        <f>R222*('Standards &amp; Assumptions'!$C$12)</f>
        <v>4898.3999999999996</v>
      </c>
      <c r="W222" s="26">
        <f t="shared" si="27"/>
        <v>27757.599999999999</v>
      </c>
      <c r="X222" s="26">
        <f t="shared" si="28"/>
        <v>37554.400000000001</v>
      </c>
      <c r="Y222" s="26" t="str">
        <f t="shared" si="29"/>
        <v>Yes</v>
      </c>
    </row>
    <row r="223" spans="2:25" ht="15" thickBot="1" x14ac:dyDescent="0.35">
      <c r="B223" s="154">
        <f>'1-4. Gather employee data'!B223</f>
        <v>211</v>
      </c>
      <c r="C223" s="50" t="str">
        <f>'1-4. Gather employee data'!C223</f>
        <v>Sales Associate</v>
      </c>
      <c r="D223" s="50" t="str">
        <f>'1-4. Gather employee data'!D223</f>
        <v>Apparel</v>
      </c>
      <c r="E223" s="61">
        <f>'1-4. Gather employee data'!E223</f>
        <v>44027</v>
      </c>
      <c r="F223" s="61">
        <f>'1-4. Gather employee data'!F223</f>
        <v>43647</v>
      </c>
      <c r="G223" s="60">
        <f>'1-4. Gather employee data'!I223</f>
        <v>24975.347744688552</v>
      </c>
      <c r="H223" s="50">
        <f>'1-4. Gather employee data'!J223</f>
        <v>1564.2</v>
      </c>
      <c r="I223" s="59">
        <f>'1-4. Gather employee data'!K223</f>
        <v>15.966850623122715</v>
      </c>
      <c r="J223" s="50" t="str">
        <f>'1-4. Gather employee data'!L223</f>
        <v>Active</v>
      </c>
      <c r="K223" s="50" t="str">
        <f>'1-4. Gather employee data'!M223</f>
        <v>FT</v>
      </c>
      <c r="L223" s="50" t="str">
        <f>'1-4. Gather employee data'!N223</f>
        <v>N/A</v>
      </c>
      <c r="M223" s="50" t="str">
        <f>'1-4. Gather employee data'!O223</f>
        <v>Chicago</v>
      </c>
      <c r="N223" s="50" t="str">
        <f>'1-4. Gather employee data'!P223</f>
        <v>Cook</v>
      </c>
      <c r="O223" s="50" t="str">
        <f>'1-4. Gather employee data'!T223</f>
        <v>IL</v>
      </c>
      <c r="P223" s="50" t="str">
        <f>'1-4. Gather employee data'!V223</f>
        <v>Cook County, IL</v>
      </c>
      <c r="Q223" s="59">
        <f>VLOOKUP(P223,'6. Gather living wage data'!$B$11:$Q$1048576,16,FALSE)</f>
        <v>17.46</v>
      </c>
      <c r="R223" s="60">
        <f>Q223*'Standards &amp; Assumptions'!$C$10*'Standards &amp; Assumptions'!$C$11</f>
        <v>36316.800000000003</v>
      </c>
      <c r="S223" s="28">
        <f t="shared" si="24"/>
        <v>-1.4931493768772857</v>
      </c>
      <c r="T223" s="27">
        <f t="shared" si="25"/>
        <v>-11341.452255311451</v>
      </c>
      <c r="U223" s="26" t="str">
        <f t="shared" si="26"/>
        <v>No</v>
      </c>
      <c r="V223" s="26">
        <f>R223*('Standards &amp; Assumptions'!$C$12)</f>
        <v>5447.52</v>
      </c>
      <c r="W223" s="26">
        <f t="shared" si="27"/>
        <v>30869.280000000002</v>
      </c>
      <c r="X223" s="26">
        <f t="shared" si="28"/>
        <v>41764.320000000007</v>
      </c>
      <c r="Y223" s="26" t="str">
        <f t="shared" si="29"/>
        <v>No</v>
      </c>
    </row>
    <row r="224" spans="2:25" ht="15" thickBot="1" x14ac:dyDescent="0.35">
      <c r="B224" s="154">
        <f>'1-4. Gather employee data'!B224</f>
        <v>212</v>
      </c>
      <c r="C224" s="50" t="str">
        <f>'1-4. Gather employee data'!C224</f>
        <v>Sales Associate</v>
      </c>
      <c r="D224" s="50" t="str">
        <f>'1-4. Gather employee data'!D224</f>
        <v>Apparel</v>
      </c>
      <c r="E224" s="61">
        <f>'1-4. Gather employee data'!E224</f>
        <v>42005</v>
      </c>
      <c r="F224" s="61">
        <f>'1-4. Gather employee data'!F224</f>
        <v>43647</v>
      </c>
      <c r="G224" s="60">
        <f>'1-4. Gather employee data'!I224</f>
        <v>33306.484135521692</v>
      </c>
      <c r="H224" s="50">
        <f>'1-4. Gather employee data'!J224</f>
        <v>2085.6</v>
      </c>
      <c r="I224" s="59">
        <f>'1-4. Gather employee data'!K224</f>
        <v>15.9697373108562</v>
      </c>
      <c r="J224" s="50" t="str">
        <f>'1-4. Gather employee data'!L224</f>
        <v>Active</v>
      </c>
      <c r="K224" s="50" t="str">
        <f>'1-4. Gather employee data'!M224</f>
        <v>FT</v>
      </c>
      <c r="L224" s="50" t="str">
        <f>'1-4. Gather employee data'!N224</f>
        <v>N/A</v>
      </c>
      <c r="M224" s="50" t="str">
        <f>'1-4. Gather employee data'!O224</f>
        <v>Nashville</v>
      </c>
      <c r="N224" s="50" t="str">
        <f>'1-4. Gather employee data'!P224</f>
        <v>Davidson</v>
      </c>
      <c r="O224" s="50" t="str">
        <f>'1-4. Gather employee data'!T224</f>
        <v>TN</v>
      </c>
      <c r="P224" s="50" t="str">
        <f>'1-4. Gather employee data'!V224</f>
        <v>Davidson County, TN</v>
      </c>
      <c r="Q224" s="59">
        <f>VLOOKUP(P224,'6. Gather living wage data'!$B$11:$Q$1048576,16,FALSE)</f>
        <v>15.32</v>
      </c>
      <c r="R224" s="60">
        <f>Q224*'Standards &amp; Assumptions'!$C$10*'Standards &amp; Assumptions'!$C$11</f>
        <v>31865.599999999999</v>
      </c>
      <c r="S224" s="28">
        <f t="shared" si="24"/>
        <v>0.64973731085619946</v>
      </c>
      <c r="T224" s="27">
        <f t="shared" si="25"/>
        <v>1440.8841355216937</v>
      </c>
      <c r="U224" s="26" t="str">
        <f t="shared" si="26"/>
        <v>Yes</v>
      </c>
      <c r="V224" s="26">
        <f>R224*('Standards &amp; Assumptions'!$C$12)</f>
        <v>4779.8399999999992</v>
      </c>
      <c r="W224" s="26">
        <f t="shared" si="27"/>
        <v>27085.759999999998</v>
      </c>
      <c r="X224" s="26">
        <f t="shared" si="28"/>
        <v>36645.439999999995</v>
      </c>
      <c r="Y224" s="26" t="str">
        <f t="shared" si="29"/>
        <v>Yes</v>
      </c>
    </row>
    <row r="225" spans="2:25" ht="15" thickBot="1" x14ac:dyDescent="0.35">
      <c r="B225" s="154">
        <f>'1-4. Gather employee data'!B225</f>
        <v>213</v>
      </c>
      <c r="C225" s="50" t="str">
        <f>'1-4. Gather employee data'!C225</f>
        <v>Sales Associate</v>
      </c>
      <c r="D225" s="50" t="str">
        <f>'1-4. Gather employee data'!D225</f>
        <v>Apparel</v>
      </c>
      <c r="E225" s="61">
        <f>'1-4. Gather employee data'!E225</f>
        <v>43101</v>
      </c>
      <c r="F225" s="61">
        <f>'1-4. Gather employee data'!F225</f>
        <v>43647</v>
      </c>
      <c r="G225" s="60">
        <f>'1-4. Gather employee data'!I225</f>
        <v>33320.512102216606</v>
      </c>
      <c r="H225" s="50">
        <f>'1-4. Gather employee data'!J225</f>
        <v>2085.6</v>
      </c>
      <c r="I225" s="59">
        <f>'1-4. Gather employee data'!K225</f>
        <v>15.976463416866421</v>
      </c>
      <c r="J225" s="50" t="str">
        <f>'1-4. Gather employee data'!L225</f>
        <v>Active</v>
      </c>
      <c r="K225" s="50" t="str">
        <f>'1-4. Gather employee data'!M225</f>
        <v>FT</v>
      </c>
      <c r="L225" s="50" t="str">
        <f>'1-4. Gather employee data'!N225</f>
        <v>N/A</v>
      </c>
      <c r="M225" s="50" t="str">
        <f>'1-4. Gather employee data'!O225</f>
        <v>Nashville</v>
      </c>
      <c r="N225" s="50" t="str">
        <f>'1-4. Gather employee data'!P225</f>
        <v>Davidson</v>
      </c>
      <c r="O225" s="50" t="str">
        <f>'1-4. Gather employee data'!T225</f>
        <v>TN</v>
      </c>
      <c r="P225" s="50" t="str">
        <f>'1-4. Gather employee data'!V225</f>
        <v>Davidson County, TN</v>
      </c>
      <c r="Q225" s="59">
        <f>VLOOKUP(P225,'6. Gather living wage data'!$B$11:$Q$1048576,16,FALSE)</f>
        <v>15.32</v>
      </c>
      <c r="R225" s="60">
        <f>Q225*'Standards &amp; Assumptions'!$C$10*'Standards &amp; Assumptions'!$C$11</f>
        <v>31865.599999999999</v>
      </c>
      <c r="S225" s="28">
        <f t="shared" si="24"/>
        <v>0.65646341686642096</v>
      </c>
      <c r="T225" s="27">
        <f t="shared" si="25"/>
        <v>1454.9121022166073</v>
      </c>
      <c r="U225" s="26" t="str">
        <f t="shared" si="26"/>
        <v>Yes</v>
      </c>
      <c r="V225" s="26">
        <f>R225*('Standards &amp; Assumptions'!$C$12)</f>
        <v>4779.8399999999992</v>
      </c>
      <c r="W225" s="26">
        <f t="shared" si="27"/>
        <v>27085.759999999998</v>
      </c>
      <c r="X225" s="26">
        <f t="shared" si="28"/>
        <v>36645.439999999995</v>
      </c>
      <c r="Y225" s="26" t="str">
        <f t="shared" si="29"/>
        <v>Yes</v>
      </c>
    </row>
    <row r="226" spans="2:25" ht="15" thickBot="1" x14ac:dyDescent="0.35">
      <c r="B226" s="154">
        <f>'1-4. Gather employee data'!B226</f>
        <v>214</v>
      </c>
      <c r="C226" s="50" t="str">
        <f>'1-4. Gather employee data'!C226</f>
        <v>Sales Associate</v>
      </c>
      <c r="D226" s="50" t="str">
        <f>'1-4. Gather employee data'!D226</f>
        <v>Apparel</v>
      </c>
      <c r="E226" s="61">
        <f>'1-4. Gather employee data'!E226</f>
        <v>42005</v>
      </c>
      <c r="F226" s="61">
        <f>'1-4. Gather employee data'!F226</f>
        <v>43647</v>
      </c>
      <c r="G226" s="60">
        <f>'1-4. Gather employee data'!I226</f>
        <v>33326.434250414204</v>
      </c>
      <c r="H226" s="50">
        <f>'1-4. Gather employee data'!J226</f>
        <v>2085.6</v>
      </c>
      <c r="I226" s="59">
        <f>'1-4. Gather employee data'!K226</f>
        <v>15.979302958579884</v>
      </c>
      <c r="J226" s="50" t="str">
        <f>'1-4. Gather employee data'!L226</f>
        <v>Active</v>
      </c>
      <c r="K226" s="50" t="str">
        <f>'1-4. Gather employee data'!M226</f>
        <v>FT</v>
      </c>
      <c r="L226" s="50" t="str">
        <f>'1-4. Gather employee data'!N226</f>
        <v>N/A</v>
      </c>
      <c r="M226" s="50" t="str">
        <f>'1-4. Gather employee data'!O226</f>
        <v>Nashville</v>
      </c>
      <c r="N226" s="50" t="str">
        <f>'1-4. Gather employee data'!P226</f>
        <v>Davidson</v>
      </c>
      <c r="O226" s="50" t="str">
        <f>'1-4. Gather employee data'!T226</f>
        <v>TN</v>
      </c>
      <c r="P226" s="50" t="str">
        <f>'1-4. Gather employee data'!V226</f>
        <v>Davidson County, TN</v>
      </c>
      <c r="Q226" s="59">
        <f>VLOOKUP(P226,'6. Gather living wage data'!$B$11:$Q$1048576,16,FALSE)</f>
        <v>15.32</v>
      </c>
      <c r="R226" s="60">
        <f>Q226*'Standards &amp; Assumptions'!$C$10*'Standards &amp; Assumptions'!$C$11</f>
        <v>31865.599999999999</v>
      </c>
      <c r="S226" s="28">
        <f t="shared" si="24"/>
        <v>0.65930295857988419</v>
      </c>
      <c r="T226" s="27">
        <f t="shared" si="25"/>
        <v>1460.8342504142056</v>
      </c>
      <c r="U226" s="26" t="str">
        <f t="shared" si="26"/>
        <v>Yes</v>
      </c>
      <c r="V226" s="26">
        <f>R226*('Standards &amp; Assumptions'!$C$12)</f>
        <v>4779.8399999999992</v>
      </c>
      <c r="W226" s="26">
        <f t="shared" si="27"/>
        <v>27085.759999999998</v>
      </c>
      <c r="X226" s="26">
        <f t="shared" si="28"/>
        <v>36645.439999999995</v>
      </c>
      <c r="Y226" s="26" t="str">
        <f t="shared" si="29"/>
        <v>Yes</v>
      </c>
    </row>
    <row r="227" spans="2:25" ht="15" thickBot="1" x14ac:dyDescent="0.35">
      <c r="B227" s="154">
        <f>'1-4. Gather employee data'!B227</f>
        <v>215</v>
      </c>
      <c r="C227" s="50" t="str">
        <f>'1-4. Gather employee data'!C227</f>
        <v>Sales Associate</v>
      </c>
      <c r="D227" s="50" t="str">
        <f>'1-4. Gather employee data'!D227</f>
        <v>Apparel</v>
      </c>
      <c r="E227" s="61">
        <f>'1-4. Gather employee data'!E227</f>
        <v>43101</v>
      </c>
      <c r="F227" s="61">
        <f>'1-4. Gather employee data'!F227</f>
        <v>43647</v>
      </c>
      <c r="G227" s="60">
        <f>'1-4. Gather employee data'!I227</f>
        <v>33375.327737262742</v>
      </c>
      <c r="H227" s="50">
        <f>'1-4. Gather employee data'!J227</f>
        <v>2085.6</v>
      </c>
      <c r="I227" s="59">
        <f>'1-4. Gather employee data'!K227</f>
        <v>16.002746325883557</v>
      </c>
      <c r="J227" s="50" t="str">
        <f>'1-4. Gather employee data'!L227</f>
        <v>Active</v>
      </c>
      <c r="K227" s="50" t="str">
        <f>'1-4. Gather employee data'!M227</f>
        <v>FT</v>
      </c>
      <c r="L227" s="50" t="str">
        <f>'1-4. Gather employee data'!N227</f>
        <v>N/A</v>
      </c>
      <c r="M227" s="50" t="str">
        <f>'1-4. Gather employee data'!O227</f>
        <v>Nashville</v>
      </c>
      <c r="N227" s="50" t="str">
        <f>'1-4. Gather employee data'!P227</f>
        <v>Davidson</v>
      </c>
      <c r="O227" s="50" t="str">
        <f>'1-4. Gather employee data'!T227</f>
        <v>TN</v>
      </c>
      <c r="P227" s="50" t="str">
        <f>'1-4. Gather employee data'!V227</f>
        <v>Davidson County, TN</v>
      </c>
      <c r="Q227" s="59">
        <f>VLOOKUP(P227,'6. Gather living wage data'!$B$11:$Q$1048576,16,FALSE)</f>
        <v>15.32</v>
      </c>
      <c r="R227" s="60">
        <f>Q227*'Standards &amp; Assumptions'!$C$10*'Standards &amp; Assumptions'!$C$11</f>
        <v>31865.599999999999</v>
      </c>
      <c r="S227" s="28">
        <f t="shared" si="24"/>
        <v>0.68274632588355644</v>
      </c>
      <c r="T227" s="27">
        <f t="shared" si="25"/>
        <v>1509.7277372627432</v>
      </c>
      <c r="U227" s="26" t="str">
        <f t="shared" si="26"/>
        <v>Yes</v>
      </c>
      <c r="V227" s="26">
        <f>R227*('Standards &amp; Assumptions'!$C$12)</f>
        <v>4779.8399999999992</v>
      </c>
      <c r="W227" s="26">
        <f t="shared" si="27"/>
        <v>27085.759999999998</v>
      </c>
      <c r="X227" s="26">
        <f t="shared" si="28"/>
        <v>36645.439999999995</v>
      </c>
      <c r="Y227" s="26" t="str">
        <f t="shared" si="29"/>
        <v>Yes</v>
      </c>
    </row>
    <row r="228" spans="2:25" ht="15" thickBot="1" x14ac:dyDescent="0.35">
      <c r="B228" s="154">
        <f>'1-4. Gather employee data'!B228</f>
        <v>216</v>
      </c>
      <c r="C228" s="50" t="str">
        <f>'1-4. Gather employee data'!C228</f>
        <v>Sales Associate</v>
      </c>
      <c r="D228" s="50" t="str">
        <f>'1-4. Gather employee data'!D228</f>
        <v>Apparel</v>
      </c>
      <c r="E228" s="61">
        <f>'1-4. Gather employee data'!E228</f>
        <v>42005</v>
      </c>
      <c r="F228" s="61">
        <f>'1-4. Gather employee data'!F228</f>
        <v>43647</v>
      </c>
      <c r="G228" s="60">
        <f>'1-4. Gather employee data'!I228</f>
        <v>33386.183193143719</v>
      </c>
      <c r="H228" s="50">
        <f>'1-4. Gather employee data'!J228</f>
        <v>2085.6</v>
      </c>
      <c r="I228" s="59">
        <f>'1-4. Gather employee data'!K228</f>
        <v>16.00795128171448</v>
      </c>
      <c r="J228" s="50" t="str">
        <f>'1-4. Gather employee data'!L228</f>
        <v>Active</v>
      </c>
      <c r="K228" s="50" t="str">
        <f>'1-4. Gather employee data'!M228</f>
        <v>FT</v>
      </c>
      <c r="L228" s="50" t="str">
        <f>'1-4. Gather employee data'!N228</f>
        <v>N/A</v>
      </c>
      <c r="M228" s="50" t="str">
        <f>'1-4. Gather employee data'!O228</f>
        <v>Nashville</v>
      </c>
      <c r="N228" s="50" t="str">
        <f>'1-4. Gather employee data'!P228</f>
        <v>Davidson</v>
      </c>
      <c r="O228" s="50" t="str">
        <f>'1-4. Gather employee data'!T228</f>
        <v>TN</v>
      </c>
      <c r="P228" s="50" t="str">
        <f>'1-4. Gather employee data'!V228</f>
        <v>Davidson County, TN</v>
      </c>
      <c r="Q228" s="59">
        <f>VLOOKUP(P228,'6. Gather living wage data'!$B$11:$Q$1048576,16,FALSE)</f>
        <v>15.32</v>
      </c>
      <c r="R228" s="60">
        <f>Q228*'Standards &amp; Assumptions'!$C$10*'Standards &amp; Assumptions'!$C$11</f>
        <v>31865.599999999999</v>
      </c>
      <c r="S228" s="28">
        <f t="shared" si="24"/>
        <v>0.68795128171447928</v>
      </c>
      <c r="T228" s="27">
        <f t="shared" si="25"/>
        <v>1520.5831931437206</v>
      </c>
      <c r="U228" s="26" t="str">
        <f t="shared" si="26"/>
        <v>Yes</v>
      </c>
      <c r="V228" s="26">
        <f>R228*('Standards &amp; Assumptions'!$C$12)</f>
        <v>4779.8399999999992</v>
      </c>
      <c r="W228" s="26">
        <f t="shared" si="27"/>
        <v>27085.759999999998</v>
      </c>
      <c r="X228" s="26">
        <f t="shared" si="28"/>
        <v>36645.439999999995</v>
      </c>
      <c r="Y228" s="26" t="str">
        <f t="shared" si="29"/>
        <v>Yes</v>
      </c>
    </row>
    <row r="229" spans="2:25" ht="15" thickBot="1" x14ac:dyDescent="0.35">
      <c r="B229" s="154">
        <f>'1-4. Gather employee data'!B229</f>
        <v>217</v>
      </c>
      <c r="C229" s="50" t="str">
        <f>'1-4. Gather employee data'!C229</f>
        <v>Sales Associate</v>
      </c>
      <c r="D229" s="50" t="str">
        <f>'1-4. Gather employee data'!D229</f>
        <v>Apparel</v>
      </c>
      <c r="E229" s="61">
        <f>'1-4. Gather employee data'!E229</f>
        <v>43101</v>
      </c>
      <c r="F229" s="61">
        <f>'1-4. Gather employee data'!F229</f>
        <v>43647</v>
      </c>
      <c r="G229" s="60">
        <f>'1-4. Gather employee data'!I229</f>
        <v>33425.566151143561</v>
      </c>
      <c r="H229" s="50">
        <f>'1-4. Gather employee data'!J229</f>
        <v>2085.6</v>
      </c>
      <c r="I229" s="59">
        <f>'1-4. Gather employee data'!K229</f>
        <v>16.026834556551382</v>
      </c>
      <c r="J229" s="50" t="str">
        <f>'1-4. Gather employee data'!L229</f>
        <v>Active</v>
      </c>
      <c r="K229" s="50" t="str">
        <f>'1-4. Gather employee data'!M229</f>
        <v>FT</v>
      </c>
      <c r="L229" s="50" t="str">
        <f>'1-4. Gather employee data'!N229</f>
        <v>N/A</v>
      </c>
      <c r="M229" s="50" t="str">
        <f>'1-4. Gather employee data'!O229</f>
        <v>Nashville</v>
      </c>
      <c r="N229" s="50" t="str">
        <f>'1-4. Gather employee data'!P229</f>
        <v>Davidson</v>
      </c>
      <c r="O229" s="50" t="str">
        <f>'1-4. Gather employee data'!T229</f>
        <v>TN</v>
      </c>
      <c r="P229" s="50" t="str">
        <f>'1-4. Gather employee data'!V229</f>
        <v>Davidson County, TN</v>
      </c>
      <c r="Q229" s="59">
        <f>VLOOKUP(P229,'6. Gather living wage data'!$B$11:$Q$1048576,16,FALSE)</f>
        <v>15.32</v>
      </c>
      <c r="R229" s="60">
        <f>Q229*'Standards &amp; Assumptions'!$C$10*'Standards &amp; Assumptions'!$C$11</f>
        <v>31865.599999999999</v>
      </c>
      <c r="S229" s="28">
        <f t="shared" si="24"/>
        <v>0.70683455655138161</v>
      </c>
      <c r="T229" s="27">
        <f t="shared" si="25"/>
        <v>1559.9661511435625</v>
      </c>
      <c r="U229" s="26" t="str">
        <f t="shared" si="26"/>
        <v>Yes</v>
      </c>
      <c r="V229" s="26">
        <f>R229*('Standards &amp; Assumptions'!$C$12)</f>
        <v>4779.8399999999992</v>
      </c>
      <c r="W229" s="26">
        <f t="shared" si="27"/>
        <v>27085.759999999998</v>
      </c>
      <c r="X229" s="26">
        <f t="shared" si="28"/>
        <v>36645.439999999995</v>
      </c>
      <c r="Y229" s="26" t="str">
        <f t="shared" si="29"/>
        <v>Yes</v>
      </c>
    </row>
    <row r="230" spans="2:25" ht="15" thickBot="1" x14ac:dyDescent="0.35">
      <c r="B230" s="154">
        <f>'1-4. Gather employee data'!B230</f>
        <v>218</v>
      </c>
      <c r="C230" s="50" t="str">
        <f>'1-4. Gather employee data'!C230</f>
        <v>Sales Associate</v>
      </c>
      <c r="D230" s="50" t="str">
        <f>'1-4. Gather employee data'!D230</f>
        <v>Apparel</v>
      </c>
      <c r="E230" s="61">
        <f>'1-4. Gather employee data'!E230</f>
        <v>42005</v>
      </c>
      <c r="F230" s="61">
        <f>'1-4. Gather employee data'!F230</f>
        <v>43647</v>
      </c>
      <c r="G230" s="60">
        <f>'1-4. Gather employee data'!I230</f>
        <v>33444.222177010102</v>
      </c>
      <c r="H230" s="50">
        <f>'1-4. Gather employee data'!J230</f>
        <v>2085.6</v>
      </c>
      <c r="I230" s="59">
        <f>'1-4. Gather employee data'!K230</f>
        <v>16.035779716633154</v>
      </c>
      <c r="J230" s="50" t="str">
        <f>'1-4. Gather employee data'!L230</f>
        <v>Active</v>
      </c>
      <c r="K230" s="50" t="str">
        <f>'1-4. Gather employee data'!M230</f>
        <v>FT</v>
      </c>
      <c r="L230" s="50" t="str">
        <f>'1-4. Gather employee data'!N230</f>
        <v>N/A</v>
      </c>
      <c r="M230" s="50" t="str">
        <f>'1-4. Gather employee data'!O230</f>
        <v>Nashville</v>
      </c>
      <c r="N230" s="50" t="str">
        <f>'1-4. Gather employee data'!P230</f>
        <v>Davidson</v>
      </c>
      <c r="O230" s="50" t="str">
        <f>'1-4. Gather employee data'!T230</f>
        <v>TN</v>
      </c>
      <c r="P230" s="50" t="str">
        <f>'1-4. Gather employee data'!V230</f>
        <v>Davidson County, TN</v>
      </c>
      <c r="Q230" s="59">
        <f>VLOOKUP(P230,'6. Gather living wage data'!$B$11:$Q$1048576,16,FALSE)</f>
        <v>15.32</v>
      </c>
      <c r="R230" s="60">
        <f>Q230*'Standards &amp; Assumptions'!$C$10*'Standards &amp; Assumptions'!$C$11</f>
        <v>31865.599999999999</v>
      </c>
      <c r="S230" s="28">
        <f t="shared" si="24"/>
        <v>0.7157797166331541</v>
      </c>
      <c r="T230" s="27">
        <f t="shared" si="25"/>
        <v>1578.6221770101038</v>
      </c>
      <c r="U230" s="26" t="str">
        <f t="shared" si="26"/>
        <v>Yes</v>
      </c>
      <c r="V230" s="26">
        <f>R230*('Standards &amp; Assumptions'!$C$12)</f>
        <v>4779.8399999999992</v>
      </c>
      <c r="W230" s="26">
        <f t="shared" si="27"/>
        <v>27085.759999999998</v>
      </c>
      <c r="X230" s="26">
        <f t="shared" si="28"/>
        <v>36645.439999999995</v>
      </c>
      <c r="Y230" s="26" t="str">
        <f t="shared" si="29"/>
        <v>Yes</v>
      </c>
    </row>
    <row r="231" spans="2:25" ht="15" thickBot="1" x14ac:dyDescent="0.35">
      <c r="B231" s="154">
        <f>'1-4. Gather employee data'!B231</f>
        <v>219</v>
      </c>
      <c r="C231" s="50" t="str">
        <f>'1-4. Gather employee data'!C231</f>
        <v>Sales Associate</v>
      </c>
      <c r="D231" s="50" t="str">
        <f>'1-4. Gather employee data'!D231</f>
        <v>Apparel</v>
      </c>
      <c r="E231" s="61">
        <f>'1-4. Gather employee data'!E231</f>
        <v>44013</v>
      </c>
      <c r="F231" s="61">
        <f>'1-4. Gather employee data'!F231</f>
        <v>43647</v>
      </c>
      <c r="G231" s="60">
        <f>'1-4. Gather employee data'!I231</f>
        <v>30958.878963938088</v>
      </c>
      <c r="H231" s="50">
        <f>'1-4. Gather employee data'!J231</f>
        <v>1929.18</v>
      </c>
      <c r="I231" s="59">
        <f>'1-4. Gather employee data'!K231</f>
        <v>16.047688118235772</v>
      </c>
      <c r="J231" s="50" t="str">
        <f>'1-4. Gather employee data'!L231</f>
        <v>Active</v>
      </c>
      <c r="K231" s="50" t="str">
        <f>'1-4. Gather employee data'!M231</f>
        <v>FT</v>
      </c>
      <c r="L231" s="50" t="str">
        <f>'1-4. Gather employee data'!N231</f>
        <v>N/A</v>
      </c>
      <c r="M231" s="50" t="str">
        <f>'1-4. Gather employee data'!O231</f>
        <v>Nashville</v>
      </c>
      <c r="N231" s="50" t="str">
        <f>'1-4. Gather employee data'!P231</f>
        <v>Davidson</v>
      </c>
      <c r="O231" s="50" t="str">
        <f>'1-4. Gather employee data'!T231</f>
        <v>TN</v>
      </c>
      <c r="P231" s="50" t="str">
        <f>'1-4. Gather employee data'!V231</f>
        <v>Davidson County, TN</v>
      </c>
      <c r="Q231" s="59">
        <f>VLOOKUP(P231,'6. Gather living wage data'!$B$11:$Q$1048576,16,FALSE)</f>
        <v>15.32</v>
      </c>
      <c r="R231" s="60">
        <f>Q231*'Standards &amp; Assumptions'!$C$10*'Standards &amp; Assumptions'!$C$11</f>
        <v>31865.599999999999</v>
      </c>
      <c r="S231" s="28">
        <f t="shared" si="24"/>
        <v>0.72768811823577195</v>
      </c>
      <c r="T231" s="27">
        <f t="shared" si="25"/>
        <v>-906.72103606191013</v>
      </c>
      <c r="U231" s="26" t="str">
        <f t="shared" si="26"/>
        <v>No</v>
      </c>
      <c r="V231" s="26">
        <f>R231*('Standards &amp; Assumptions'!$C$12)</f>
        <v>4779.8399999999992</v>
      </c>
      <c r="W231" s="26">
        <f t="shared" si="27"/>
        <v>27085.759999999998</v>
      </c>
      <c r="X231" s="26">
        <f t="shared" si="28"/>
        <v>36645.439999999995</v>
      </c>
      <c r="Y231" s="26" t="str">
        <f t="shared" si="29"/>
        <v>Yes</v>
      </c>
    </row>
    <row r="232" spans="2:25" ht="15" thickBot="1" x14ac:dyDescent="0.35">
      <c r="B232" s="154">
        <f>'1-4. Gather employee data'!B232</f>
        <v>220</v>
      </c>
      <c r="C232" s="50" t="str">
        <f>'1-4. Gather employee data'!C232</f>
        <v>Sales Associate</v>
      </c>
      <c r="D232" s="50" t="str">
        <f>'1-4. Gather employee data'!D232</f>
        <v>Apparel</v>
      </c>
      <c r="E232" s="61">
        <f>'1-4. Gather employee data'!E232</f>
        <v>44013</v>
      </c>
      <c r="F232" s="61">
        <f>'1-4. Gather employee data'!F232</f>
        <v>43647</v>
      </c>
      <c r="G232" s="60">
        <f>'1-4. Gather employee data'!I232</f>
        <v>30965.516637450564</v>
      </c>
      <c r="H232" s="50">
        <f>'1-4. Gather employee data'!J232</f>
        <v>1929.18</v>
      </c>
      <c r="I232" s="59">
        <f>'1-4. Gather employee data'!K232</f>
        <v>16.05112878914905</v>
      </c>
      <c r="J232" s="50" t="str">
        <f>'1-4. Gather employee data'!L232</f>
        <v>Active</v>
      </c>
      <c r="K232" s="50" t="str">
        <f>'1-4. Gather employee data'!M232</f>
        <v>FT</v>
      </c>
      <c r="L232" s="50" t="str">
        <f>'1-4. Gather employee data'!N232</f>
        <v>N/A</v>
      </c>
      <c r="M232" s="50" t="str">
        <f>'1-4. Gather employee data'!O232</f>
        <v>Nashville</v>
      </c>
      <c r="N232" s="50" t="str">
        <f>'1-4. Gather employee data'!P232</f>
        <v>Davidson</v>
      </c>
      <c r="O232" s="50" t="str">
        <f>'1-4. Gather employee data'!T232</f>
        <v>TN</v>
      </c>
      <c r="P232" s="50" t="str">
        <f>'1-4. Gather employee data'!V232</f>
        <v>Davidson County, TN</v>
      </c>
      <c r="Q232" s="59">
        <f>VLOOKUP(P232,'6. Gather living wage data'!$B$11:$Q$1048576,16,FALSE)</f>
        <v>15.32</v>
      </c>
      <c r="R232" s="60">
        <f>Q232*'Standards &amp; Assumptions'!$C$10*'Standards &amp; Assumptions'!$C$11</f>
        <v>31865.599999999999</v>
      </c>
      <c r="S232" s="28">
        <f t="shared" si="24"/>
        <v>0.73112878914905011</v>
      </c>
      <c r="T232" s="27">
        <f t="shared" si="25"/>
        <v>-900.08336254943424</v>
      </c>
      <c r="U232" s="26" t="str">
        <f t="shared" si="26"/>
        <v>No</v>
      </c>
      <c r="V232" s="26">
        <f>R232*('Standards &amp; Assumptions'!$C$12)</f>
        <v>4779.8399999999992</v>
      </c>
      <c r="W232" s="26">
        <f t="shared" si="27"/>
        <v>27085.759999999998</v>
      </c>
      <c r="X232" s="26">
        <f t="shared" si="28"/>
        <v>36645.439999999995</v>
      </c>
      <c r="Y232" s="26" t="str">
        <f t="shared" si="29"/>
        <v>Yes</v>
      </c>
    </row>
    <row r="233" spans="2:25" ht="15" thickBot="1" x14ac:dyDescent="0.35">
      <c r="B233" s="154">
        <f>'1-4. Gather employee data'!B233</f>
        <v>221</v>
      </c>
      <c r="C233" s="50" t="str">
        <f>'1-4. Gather employee data'!C233</f>
        <v>Sales Associate</v>
      </c>
      <c r="D233" s="50" t="str">
        <f>'1-4. Gather employee data'!D233</f>
        <v>Apparel</v>
      </c>
      <c r="E233" s="61">
        <f>'1-4. Gather employee data'!E233</f>
        <v>44013</v>
      </c>
      <c r="F233" s="61">
        <f>'1-4. Gather employee data'!F233</f>
        <v>43647</v>
      </c>
      <c r="G233" s="60">
        <f>'1-4. Gather employee data'!I233</f>
        <v>30966.678442904416</v>
      </c>
      <c r="H233" s="50">
        <f>'1-4. Gather employee data'!J233</f>
        <v>1929.18</v>
      </c>
      <c r="I233" s="59">
        <f>'1-4. Gather employee data'!K233</f>
        <v>16.051731016755522</v>
      </c>
      <c r="J233" s="50" t="str">
        <f>'1-4. Gather employee data'!L233</f>
        <v>Active</v>
      </c>
      <c r="K233" s="50" t="str">
        <f>'1-4. Gather employee data'!M233</f>
        <v>FT</v>
      </c>
      <c r="L233" s="50" t="str">
        <f>'1-4. Gather employee data'!N233</f>
        <v>N/A</v>
      </c>
      <c r="M233" s="50" t="str">
        <f>'1-4. Gather employee data'!O233</f>
        <v>Nashville</v>
      </c>
      <c r="N233" s="50" t="str">
        <f>'1-4. Gather employee data'!P233</f>
        <v>Davidson</v>
      </c>
      <c r="O233" s="50" t="str">
        <f>'1-4. Gather employee data'!T233</f>
        <v>TN</v>
      </c>
      <c r="P233" s="50" t="str">
        <f>'1-4. Gather employee data'!V233</f>
        <v>Davidson County, TN</v>
      </c>
      <c r="Q233" s="59">
        <f>VLOOKUP(P233,'6. Gather living wage data'!$B$11:$Q$1048576,16,FALSE)</f>
        <v>15.32</v>
      </c>
      <c r="R233" s="60">
        <f>Q233*'Standards &amp; Assumptions'!$C$10*'Standards &amp; Assumptions'!$C$11</f>
        <v>31865.599999999999</v>
      </c>
      <c r="S233" s="28">
        <f t="shared" si="24"/>
        <v>0.73173101675552132</v>
      </c>
      <c r="T233" s="27">
        <f t="shared" si="25"/>
        <v>-898.9215570955821</v>
      </c>
      <c r="U233" s="26" t="str">
        <f t="shared" si="26"/>
        <v>No</v>
      </c>
      <c r="V233" s="26">
        <f>R233*('Standards &amp; Assumptions'!$C$12)</f>
        <v>4779.8399999999992</v>
      </c>
      <c r="W233" s="26">
        <f t="shared" si="27"/>
        <v>27085.759999999998</v>
      </c>
      <c r="X233" s="26">
        <f t="shared" si="28"/>
        <v>36645.439999999995</v>
      </c>
      <c r="Y233" s="26" t="str">
        <f t="shared" si="29"/>
        <v>Yes</v>
      </c>
    </row>
    <row r="234" spans="2:25" ht="15" thickBot="1" x14ac:dyDescent="0.35">
      <c r="B234" s="154">
        <f>'1-4. Gather employee data'!B234</f>
        <v>222</v>
      </c>
      <c r="C234" s="50" t="str">
        <f>'1-4. Gather employee data'!C234</f>
        <v>Sales Associate</v>
      </c>
      <c r="D234" s="50" t="str">
        <f>'1-4. Gather employee data'!D234</f>
        <v>Apparel</v>
      </c>
      <c r="E234" s="61">
        <f>'1-4. Gather employee data'!E234</f>
        <v>44013</v>
      </c>
      <c r="F234" s="61">
        <f>'1-4. Gather employee data'!F234</f>
        <v>43647</v>
      </c>
      <c r="G234" s="60">
        <f>'1-4. Gather employee data'!I234</f>
        <v>31016.83897806946</v>
      </c>
      <c r="H234" s="50">
        <f>'1-4. Gather employee data'!J234</f>
        <v>1929.18</v>
      </c>
      <c r="I234" s="59">
        <f>'1-4. Gather employee data'!K234</f>
        <v>16.077731978389501</v>
      </c>
      <c r="J234" s="50" t="str">
        <f>'1-4. Gather employee data'!L234</f>
        <v>Active</v>
      </c>
      <c r="K234" s="50" t="str">
        <f>'1-4. Gather employee data'!M234</f>
        <v>FT</v>
      </c>
      <c r="L234" s="50" t="str">
        <f>'1-4. Gather employee data'!N234</f>
        <v>N/A</v>
      </c>
      <c r="M234" s="50" t="str">
        <f>'1-4. Gather employee data'!O234</f>
        <v>Nashville</v>
      </c>
      <c r="N234" s="50" t="str">
        <f>'1-4. Gather employee data'!P234</f>
        <v>Davidson</v>
      </c>
      <c r="O234" s="50" t="str">
        <f>'1-4. Gather employee data'!T234</f>
        <v>TN</v>
      </c>
      <c r="P234" s="50" t="str">
        <f>'1-4. Gather employee data'!V234</f>
        <v>Davidson County, TN</v>
      </c>
      <c r="Q234" s="59">
        <f>VLOOKUP(P234,'6. Gather living wage data'!$B$11:$Q$1048576,16,FALSE)</f>
        <v>15.32</v>
      </c>
      <c r="R234" s="60">
        <f>Q234*'Standards &amp; Assumptions'!$C$10*'Standards &amp; Assumptions'!$C$11</f>
        <v>31865.599999999999</v>
      </c>
      <c r="S234" s="28">
        <f t="shared" si="24"/>
        <v>0.75773197838950068</v>
      </c>
      <c r="T234" s="27">
        <f t="shared" si="25"/>
        <v>-848.76102193053885</v>
      </c>
      <c r="U234" s="26" t="str">
        <f t="shared" si="26"/>
        <v>No</v>
      </c>
      <c r="V234" s="26">
        <f>R234*('Standards &amp; Assumptions'!$C$12)</f>
        <v>4779.8399999999992</v>
      </c>
      <c r="W234" s="26">
        <f t="shared" si="27"/>
        <v>27085.759999999998</v>
      </c>
      <c r="X234" s="26">
        <f t="shared" si="28"/>
        <v>36645.439999999995</v>
      </c>
      <c r="Y234" s="26" t="str">
        <f t="shared" si="29"/>
        <v>Yes</v>
      </c>
    </row>
    <row r="235" spans="2:25" ht="15" thickBot="1" x14ac:dyDescent="0.35">
      <c r="B235" s="154">
        <f>'1-4. Gather employee data'!B235</f>
        <v>223</v>
      </c>
      <c r="C235" s="50" t="str">
        <f>'1-4. Gather employee data'!C235</f>
        <v>Sales Associate</v>
      </c>
      <c r="D235" s="50" t="str">
        <f>'1-4. Gather employee data'!D235</f>
        <v>Apparel</v>
      </c>
      <c r="E235" s="61">
        <f>'1-4. Gather employee data'!E235</f>
        <v>43983</v>
      </c>
      <c r="F235" s="61">
        <f>'1-4. Gather employee data'!F235</f>
        <v>43647</v>
      </c>
      <c r="G235" s="60">
        <f>'1-4. Gather employee data'!I235</f>
        <v>33540.958317721204</v>
      </c>
      <c r="H235" s="50">
        <f>'1-4. Gather employee data'!J235</f>
        <v>2085.6</v>
      </c>
      <c r="I235" s="59">
        <f>'1-4. Gather employee data'!K235</f>
        <v>16.082162599597815</v>
      </c>
      <c r="J235" s="50" t="str">
        <f>'1-4. Gather employee data'!L235</f>
        <v>Active</v>
      </c>
      <c r="K235" s="50" t="str">
        <f>'1-4. Gather employee data'!M235</f>
        <v>FT</v>
      </c>
      <c r="L235" s="50" t="str">
        <f>'1-4. Gather employee data'!N235</f>
        <v>N/A</v>
      </c>
      <c r="M235" s="50" t="str">
        <f>'1-4. Gather employee data'!O235</f>
        <v>Nashville</v>
      </c>
      <c r="N235" s="50" t="str">
        <f>'1-4. Gather employee data'!P235</f>
        <v>Davidson</v>
      </c>
      <c r="O235" s="50" t="str">
        <f>'1-4. Gather employee data'!T235</f>
        <v>TN</v>
      </c>
      <c r="P235" s="50" t="str">
        <f>'1-4. Gather employee data'!V235</f>
        <v>Davidson County, TN</v>
      </c>
      <c r="Q235" s="59">
        <f>VLOOKUP(P235,'6. Gather living wage data'!$B$11:$Q$1048576,16,FALSE)</f>
        <v>15.32</v>
      </c>
      <c r="R235" s="60">
        <f>Q235*'Standards &amp; Assumptions'!$C$10*'Standards &amp; Assumptions'!$C$11</f>
        <v>31865.599999999999</v>
      </c>
      <c r="S235" s="28">
        <f t="shared" si="24"/>
        <v>0.76216259959781496</v>
      </c>
      <c r="T235" s="27">
        <f t="shared" si="25"/>
        <v>1675.3583177212058</v>
      </c>
      <c r="U235" s="26" t="str">
        <f t="shared" si="26"/>
        <v>Yes</v>
      </c>
      <c r="V235" s="26">
        <f>R235*('Standards &amp; Assumptions'!$C$12)</f>
        <v>4779.8399999999992</v>
      </c>
      <c r="W235" s="26">
        <f t="shared" si="27"/>
        <v>27085.759999999998</v>
      </c>
      <c r="X235" s="26">
        <f t="shared" si="28"/>
        <v>36645.439999999995</v>
      </c>
      <c r="Y235" s="26" t="str">
        <f t="shared" si="29"/>
        <v>Yes</v>
      </c>
    </row>
    <row r="236" spans="2:25" ht="15" thickBot="1" x14ac:dyDescent="0.35">
      <c r="B236" s="154">
        <f>'1-4. Gather employee data'!B236</f>
        <v>224</v>
      </c>
      <c r="C236" s="50" t="str">
        <f>'1-4. Gather employee data'!C236</f>
        <v>Sales Associate</v>
      </c>
      <c r="D236" s="50" t="str">
        <f>'1-4. Gather employee data'!D236</f>
        <v>Apparel</v>
      </c>
      <c r="E236" s="61">
        <f>'1-4. Gather employee data'!E236</f>
        <v>43983</v>
      </c>
      <c r="F236" s="61">
        <f>'1-4. Gather employee data'!F236</f>
        <v>43647</v>
      </c>
      <c r="G236" s="60">
        <f>'1-4. Gather employee data'!I236</f>
        <v>33566.065225755243</v>
      </c>
      <c r="H236" s="50">
        <f>'1-4. Gather employee data'!J236</f>
        <v>2085.6</v>
      </c>
      <c r="I236" s="59">
        <f>'1-4. Gather employee data'!K236</f>
        <v>16.094200817872672</v>
      </c>
      <c r="J236" s="50" t="str">
        <f>'1-4. Gather employee data'!L236</f>
        <v>Active</v>
      </c>
      <c r="K236" s="50" t="str">
        <f>'1-4. Gather employee data'!M236</f>
        <v>FT</v>
      </c>
      <c r="L236" s="50" t="str">
        <f>'1-4. Gather employee data'!N236</f>
        <v>N/A</v>
      </c>
      <c r="M236" s="50" t="str">
        <f>'1-4. Gather employee data'!O236</f>
        <v>Nashville</v>
      </c>
      <c r="N236" s="50" t="str">
        <f>'1-4. Gather employee data'!P236</f>
        <v>Davidson</v>
      </c>
      <c r="O236" s="50" t="str">
        <f>'1-4. Gather employee data'!T236</f>
        <v>TN</v>
      </c>
      <c r="P236" s="50" t="str">
        <f>'1-4. Gather employee data'!V236</f>
        <v>Davidson County, TN</v>
      </c>
      <c r="Q236" s="59">
        <f>VLOOKUP(P236,'6. Gather living wage data'!$B$11:$Q$1048576,16,FALSE)</f>
        <v>15.32</v>
      </c>
      <c r="R236" s="60">
        <f>Q236*'Standards &amp; Assumptions'!$C$10*'Standards &amp; Assumptions'!$C$11</f>
        <v>31865.599999999999</v>
      </c>
      <c r="S236" s="28">
        <f t="shared" si="24"/>
        <v>0.77420081787267137</v>
      </c>
      <c r="T236" s="27">
        <f t="shared" si="25"/>
        <v>1700.4652257552443</v>
      </c>
      <c r="U236" s="26" t="str">
        <f t="shared" si="26"/>
        <v>Yes</v>
      </c>
      <c r="V236" s="26">
        <f>R236*('Standards &amp; Assumptions'!$C$12)</f>
        <v>4779.8399999999992</v>
      </c>
      <c r="W236" s="26">
        <f t="shared" si="27"/>
        <v>27085.759999999998</v>
      </c>
      <c r="X236" s="26">
        <f t="shared" si="28"/>
        <v>36645.439999999995</v>
      </c>
      <c r="Y236" s="26" t="str">
        <f t="shared" si="29"/>
        <v>Yes</v>
      </c>
    </row>
    <row r="237" spans="2:25" ht="15" thickBot="1" x14ac:dyDescent="0.35">
      <c r="B237" s="154">
        <f>'1-4. Gather employee data'!B237</f>
        <v>225</v>
      </c>
      <c r="C237" s="50" t="str">
        <f>'1-4. Gather employee data'!C237</f>
        <v>Sales Associate</v>
      </c>
      <c r="D237" s="50" t="str">
        <f>'1-4. Gather employee data'!D237</f>
        <v>Apparel</v>
      </c>
      <c r="E237" s="61">
        <f>'1-4. Gather employee data'!E237</f>
        <v>43983</v>
      </c>
      <c r="F237" s="61">
        <f>'1-4. Gather employee data'!F237</f>
        <v>43647</v>
      </c>
      <c r="G237" s="60">
        <f>'1-4. Gather employee data'!I237</f>
        <v>33653.010242419216</v>
      </c>
      <c r="H237" s="50">
        <f>'1-4. Gather employee data'!J237</f>
        <v>2085.6</v>
      </c>
      <c r="I237" s="59">
        <f>'1-4. Gather employee data'!K237</f>
        <v>16.135889069054095</v>
      </c>
      <c r="J237" s="50" t="str">
        <f>'1-4. Gather employee data'!L237</f>
        <v>Active</v>
      </c>
      <c r="K237" s="50" t="str">
        <f>'1-4. Gather employee data'!M237</f>
        <v>FT</v>
      </c>
      <c r="L237" s="50" t="str">
        <f>'1-4. Gather employee data'!N237</f>
        <v>N/A</v>
      </c>
      <c r="M237" s="50" t="str">
        <f>'1-4. Gather employee data'!O237</f>
        <v>Nashville</v>
      </c>
      <c r="N237" s="50" t="str">
        <f>'1-4. Gather employee data'!P237</f>
        <v>Davidson</v>
      </c>
      <c r="O237" s="50" t="str">
        <f>'1-4. Gather employee data'!T237</f>
        <v>TN</v>
      </c>
      <c r="P237" s="50" t="str">
        <f>'1-4. Gather employee data'!V237</f>
        <v>Davidson County, TN</v>
      </c>
      <c r="Q237" s="59">
        <f>VLOOKUP(P237,'6. Gather living wage data'!$B$11:$Q$1048576,16,FALSE)</f>
        <v>15.32</v>
      </c>
      <c r="R237" s="60">
        <f>Q237*'Standards &amp; Assumptions'!$C$10*'Standards &amp; Assumptions'!$C$11</f>
        <v>31865.599999999999</v>
      </c>
      <c r="S237" s="28">
        <f t="shared" si="24"/>
        <v>0.81588906905409431</v>
      </c>
      <c r="T237" s="27">
        <f t="shared" si="25"/>
        <v>1787.410242419217</v>
      </c>
      <c r="U237" s="26" t="str">
        <f t="shared" si="26"/>
        <v>Yes</v>
      </c>
      <c r="V237" s="26">
        <f>R237*('Standards &amp; Assumptions'!$C$12)</f>
        <v>4779.8399999999992</v>
      </c>
      <c r="W237" s="26">
        <f t="shared" si="27"/>
        <v>27085.759999999998</v>
      </c>
      <c r="X237" s="26">
        <f t="shared" si="28"/>
        <v>36645.439999999995</v>
      </c>
      <c r="Y237" s="26" t="str">
        <f t="shared" si="29"/>
        <v>Yes</v>
      </c>
    </row>
    <row r="238" spans="2:25" ht="15" thickBot="1" x14ac:dyDescent="0.35">
      <c r="B238" s="154">
        <f>'1-4. Gather employee data'!B238</f>
        <v>226</v>
      </c>
      <c r="C238" s="50" t="str">
        <f>'1-4. Gather employee data'!C238</f>
        <v>Sales Associate</v>
      </c>
      <c r="D238" s="50" t="str">
        <f>'1-4. Gather employee data'!D238</f>
        <v>Apparel</v>
      </c>
      <c r="E238" s="61">
        <f>'1-4. Gather employee data'!E238</f>
        <v>43983</v>
      </c>
      <c r="F238" s="61">
        <f>'1-4. Gather employee data'!F238</f>
        <v>43647</v>
      </c>
      <c r="G238" s="60">
        <f>'1-4. Gather employee data'!I238</f>
        <v>33672.412374160005</v>
      </c>
      <c r="H238" s="50">
        <f>'1-4. Gather employee data'!J238</f>
        <v>2085.6</v>
      </c>
      <c r="I238" s="59">
        <f>'1-4. Gather employee data'!K238</f>
        <v>16.145191970732647</v>
      </c>
      <c r="J238" s="50" t="str">
        <f>'1-4. Gather employee data'!L238</f>
        <v>Active</v>
      </c>
      <c r="K238" s="50" t="str">
        <f>'1-4. Gather employee data'!M238</f>
        <v>FT</v>
      </c>
      <c r="L238" s="50" t="str">
        <f>'1-4. Gather employee data'!N238</f>
        <v>N/A</v>
      </c>
      <c r="M238" s="50" t="str">
        <f>'1-4. Gather employee data'!O238</f>
        <v>Nashville</v>
      </c>
      <c r="N238" s="50" t="str">
        <f>'1-4. Gather employee data'!P238</f>
        <v>Davidson</v>
      </c>
      <c r="O238" s="50" t="str">
        <f>'1-4. Gather employee data'!T238</f>
        <v>TN</v>
      </c>
      <c r="P238" s="50" t="str">
        <f>'1-4. Gather employee data'!V238</f>
        <v>Davidson County, TN</v>
      </c>
      <c r="Q238" s="59">
        <f>VLOOKUP(P238,'6. Gather living wage data'!$B$11:$Q$1048576,16,FALSE)</f>
        <v>15.32</v>
      </c>
      <c r="R238" s="60">
        <f>Q238*'Standards &amp; Assumptions'!$C$10*'Standards &amp; Assumptions'!$C$11</f>
        <v>31865.599999999999</v>
      </c>
      <c r="S238" s="28">
        <f t="shared" si="24"/>
        <v>0.8251919707326465</v>
      </c>
      <c r="T238" s="27">
        <f t="shared" si="25"/>
        <v>1806.8123741600066</v>
      </c>
      <c r="U238" s="26" t="str">
        <f t="shared" si="26"/>
        <v>Yes</v>
      </c>
      <c r="V238" s="26">
        <f>R238*('Standards &amp; Assumptions'!$C$12)</f>
        <v>4779.8399999999992</v>
      </c>
      <c r="W238" s="26">
        <f t="shared" si="27"/>
        <v>27085.759999999998</v>
      </c>
      <c r="X238" s="26">
        <f t="shared" si="28"/>
        <v>36645.439999999995</v>
      </c>
      <c r="Y238" s="26" t="str">
        <f t="shared" si="29"/>
        <v>Yes</v>
      </c>
    </row>
    <row r="239" spans="2:25" ht="15" thickBot="1" x14ac:dyDescent="0.35">
      <c r="B239" s="154">
        <f>'1-4. Gather employee data'!B239</f>
        <v>227</v>
      </c>
      <c r="C239" s="50" t="str">
        <f>'1-4. Gather employee data'!C239</f>
        <v>Sales Associate</v>
      </c>
      <c r="D239" s="50" t="str">
        <f>'1-4. Gather employee data'!D239</f>
        <v>Apparel</v>
      </c>
      <c r="E239" s="61">
        <f>'1-4. Gather employee data'!E239</f>
        <v>43983</v>
      </c>
      <c r="F239" s="61">
        <f>'1-4. Gather employee data'!F239</f>
        <v>43647</v>
      </c>
      <c r="G239" s="60">
        <f>'1-4. Gather employee data'!I239</f>
        <v>32007.802042000429</v>
      </c>
      <c r="H239" s="50">
        <f>'1-4. Gather employee data'!J239</f>
        <v>1981.32</v>
      </c>
      <c r="I239" s="59">
        <f>'1-4. Gather employee data'!K239</f>
        <v>16.154786729049537</v>
      </c>
      <c r="J239" s="50" t="str">
        <f>'1-4. Gather employee data'!L239</f>
        <v>Active</v>
      </c>
      <c r="K239" s="50" t="str">
        <f>'1-4. Gather employee data'!M239</f>
        <v>FT</v>
      </c>
      <c r="L239" s="50" t="str">
        <f>'1-4. Gather employee data'!N239</f>
        <v>N/A</v>
      </c>
      <c r="M239" s="50" t="str">
        <f>'1-4. Gather employee data'!O239</f>
        <v>Nashville</v>
      </c>
      <c r="N239" s="50" t="str">
        <f>'1-4. Gather employee data'!P239</f>
        <v>Davidson</v>
      </c>
      <c r="O239" s="50" t="str">
        <f>'1-4. Gather employee data'!T239</f>
        <v>TN</v>
      </c>
      <c r="P239" s="50" t="str">
        <f>'1-4. Gather employee data'!V239</f>
        <v>Davidson County, TN</v>
      </c>
      <c r="Q239" s="59">
        <f>VLOOKUP(P239,'6. Gather living wage data'!$B$11:$Q$1048576,16,FALSE)</f>
        <v>15.32</v>
      </c>
      <c r="R239" s="60">
        <f>Q239*'Standards &amp; Assumptions'!$C$10*'Standards &amp; Assumptions'!$C$11</f>
        <v>31865.599999999999</v>
      </c>
      <c r="S239" s="28">
        <f t="shared" si="24"/>
        <v>0.83478672904953655</v>
      </c>
      <c r="T239" s="27">
        <f t="shared" si="25"/>
        <v>142.20204200043008</v>
      </c>
      <c r="U239" s="26" t="str">
        <f t="shared" si="26"/>
        <v>Yes</v>
      </c>
      <c r="V239" s="26">
        <f>R239*('Standards &amp; Assumptions'!$C$12)</f>
        <v>4779.8399999999992</v>
      </c>
      <c r="W239" s="26">
        <f t="shared" si="27"/>
        <v>27085.759999999998</v>
      </c>
      <c r="X239" s="26">
        <f t="shared" si="28"/>
        <v>36645.439999999995</v>
      </c>
      <c r="Y239" s="26" t="str">
        <f t="shared" si="29"/>
        <v>Yes</v>
      </c>
    </row>
    <row r="240" spans="2:25" ht="15" thickBot="1" x14ac:dyDescent="0.35">
      <c r="B240" s="154">
        <f>'1-4. Gather employee data'!B240</f>
        <v>228</v>
      </c>
      <c r="C240" s="50" t="str">
        <f>'1-4. Gather employee data'!C240</f>
        <v>Sales Associate</v>
      </c>
      <c r="D240" s="50" t="str">
        <f>'1-4. Gather employee data'!D240</f>
        <v>Apparel</v>
      </c>
      <c r="E240" s="61">
        <f>'1-4. Gather employee data'!E240</f>
        <v>43983</v>
      </c>
      <c r="F240" s="61">
        <f>'1-4. Gather employee data'!F240</f>
        <v>43647</v>
      </c>
      <c r="G240" s="60">
        <f>'1-4. Gather employee data'!I240</f>
        <v>31170.693889196908</v>
      </c>
      <c r="H240" s="50">
        <f>'1-4. Gather employee data'!J240</f>
        <v>1929.18</v>
      </c>
      <c r="I240" s="59">
        <f>'1-4. Gather employee data'!K240</f>
        <v>16.157483432959552</v>
      </c>
      <c r="J240" s="50" t="str">
        <f>'1-4. Gather employee data'!L240</f>
        <v>Active</v>
      </c>
      <c r="K240" s="50" t="str">
        <f>'1-4. Gather employee data'!M240</f>
        <v>FT</v>
      </c>
      <c r="L240" s="50" t="str">
        <f>'1-4. Gather employee data'!N240</f>
        <v>N/A</v>
      </c>
      <c r="M240" s="50" t="str">
        <f>'1-4. Gather employee data'!O240</f>
        <v xml:space="preserve">Boston </v>
      </c>
      <c r="N240" s="50" t="str">
        <f>'1-4. Gather employee data'!P240</f>
        <v>Suffolk</v>
      </c>
      <c r="O240" s="50" t="str">
        <f>'1-4. Gather employee data'!T240</f>
        <v>MA</v>
      </c>
      <c r="P240" s="50" t="str">
        <f>'1-4. Gather employee data'!V240</f>
        <v>Suffolk County, MA</v>
      </c>
      <c r="Q240" s="59">
        <f>VLOOKUP(P240,'6. Gather living wage data'!$B$11:$Q$1048576,16,FALSE)</f>
        <v>21.09</v>
      </c>
      <c r="R240" s="60">
        <f>Q240*'Standards &amp; Assumptions'!$C$10*'Standards &amp; Assumptions'!$C$11</f>
        <v>43867.200000000004</v>
      </c>
      <c r="S240" s="28">
        <f t="shared" si="24"/>
        <v>-4.9325165670404481</v>
      </c>
      <c r="T240" s="27">
        <f t="shared" si="25"/>
        <v>-12696.506110803097</v>
      </c>
      <c r="U240" s="26" t="str">
        <f t="shared" si="26"/>
        <v>No</v>
      </c>
      <c r="V240" s="26">
        <f>R240*('Standards &amp; Assumptions'!$C$12)</f>
        <v>6580.0800000000008</v>
      </c>
      <c r="W240" s="26">
        <f t="shared" si="27"/>
        <v>37287.120000000003</v>
      </c>
      <c r="X240" s="26">
        <f t="shared" si="28"/>
        <v>50447.280000000006</v>
      </c>
      <c r="Y240" s="26" t="str">
        <f t="shared" si="29"/>
        <v>No</v>
      </c>
    </row>
    <row r="241" spans="2:25" ht="15" thickBot="1" x14ac:dyDescent="0.35">
      <c r="B241" s="154">
        <f>'1-4. Gather employee data'!B241</f>
        <v>229</v>
      </c>
      <c r="C241" s="50" t="str">
        <f>'1-4. Gather employee data'!C241</f>
        <v>Sales Associate</v>
      </c>
      <c r="D241" s="50" t="str">
        <f>'1-4. Gather employee data'!D241</f>
        <v>Apparel</v>
      </c>
      <c r="E241" s="61">
        <f>'1-4. Gather employee data'!E241</f>
        <v>43983</v>
      </c>
      <c r="F241" s="61">
        <f>'1-4. Gather employee data'!F241</f>
        <v>43647</v>
      </c>
      <c r="G241" s="60">
        <f>'1-4. Gather employee data'!I241</f>
        <v>30340.935306643692</v>
      </c>
      <c r="H241" s="50">
        <f>'1-4. Gather employee data'!J241</f>
        <v>1877.04</v>
      </c>
      <c r="I241" s="59">
        <f>'1-4. Gather employee data'!K241</f>
        <v>16.164245464477951</v>
      </c>
      <c r="J241" s="50" t="str">
        <f>'1-4. Gather employee data'!L241</f>
        <v>Active</v>
      </c>
      <c r="K241" s="50" t="str">
        <f>'1-4. Gather employee data'!M241</f>
        <v>FT</v>
      </c>
      <c r="L241" s="50" t="str">
        <f>'1-4. Gather employee data'!N241</f>
        <v>N/A</v>
      </c>
      <c r="M241" s="50" t="str">
        <f>'1-4. Gather employee data'!O241</f>
        <v xml:space="preserve">Boston </v>
      </c>
      <c r="N241" s="50" t="str">
        <f>'1-4. Gather employee data'!P241</f>
        <v>Suffolk</v>
      </c>
      <c r="O241" s="50" t="str">
        <f>'1-4. Gather employee data'!T241</f>
        <v>MA</v>
      </c>
      <c r="P241" s="50" t="str">
        <f>'1-4. Gather employee data'!V241</f>
        <v>Suffolk County, MA</v>
      </c>
      <c r="Q241" s="59">
        <f>VLOOKUP(P241,'6. Gather living wage data'!$B$11:$Q$1048576,16,FALSE)</f>
        <v>21.09</v>
      </c>
      <c r="R241" s="60">
        <f>Q241*'Standards &amp; Assumptions'!$C$10*'Standards &amp; Assumptions'!$C$11</f>
        <v>43867.200000000004</v>
      </c>
      <c r="S241" s="28">
        <f t="shared" si="24"/>
        <v>-4.9257545355220493</v>
      </c>
      <c r="T241" s="27">
        <f t="shared" si="25"/>
        <v>-13526.264693356312</v>
      </c>
      <c r="U241" s="26" t="str">
        <f t="shared" si="26"/>
        <v>No</v>
      </c>
      <c r="V241" s="26">
        <f>R241*('Standards &amp; Assumptions'!$C$12)</f>
        <v>6580.0800000000008</v>
      </c>
      <c r="W241" s="26">
        <f t="shared" si="27"/>
        <v>37287.120000000003</v>
      </c>
      <c r="X241" s="26">
        <f t="shared" si="28"/>
        <v>50447.280000000006</v>
      </c>
      <c r="Y241" s="26" t="str">
        <f t="shared" si="29"/>
        <v>No</v>
      </c>
    </row>
    <row r="242" spans="2:25" ht="15" thickBot="1" x14ac:dyDescent="0.35">
      <c r="B242" s="154">
        <f>'1-4. Gather employee data'!B242</f>
        <v>230</v>
      </c>
      <c r="C242" s="50" t="str">
        <f>'1-4. Gather employee data'!C242</f>
        <v>Senior Sales Associate</v>
      </c>
      <c r="D242" s="50" t="str">
        <f>'1-4. Gather employee data'!D242</f>
        <v>Apparel</v>
      </c>
      <c r="E242" s="61">
        <f>'1-4. Gather employee data'!E242</f>
        <v>42736</v>
      </c>
      <c r="F242" s="61">
        <f>'1-4. Gather employee data'!F242</f>
        <v>43647</v>
      </c>
      <c r="G242" s="60">
        <f>'1-4. Gather employee data'!I242</f>
        <v>29499.217241276554</v>
      </c>
      <c r="H242" s="50">
        <f>'1-4. Gather employee data'!J242</f>
        <v>1824.9</v>
      </c>
      <c r="I242" s="59">
        <f>'1-4. Gather employee data'!K242</f>
        <v>16.164840397433586</v>
      </c>
      <c r="J242" s="50" t="str">
        <f>'1-4. Gather employee data'!L242</f>
        <v>Active</v>
      </c>
      <c r="K242" s="50" t="str">
        <f>'1-4. Gather employee data'!M242</f>
        <v>FT</v>
      </c>
      <c r="L242" s="50" t="str">
        <f>'1-4. Gather employee data'!N242</f>
        <v>N/A</v>
      </c>
      <c r="M242" s="50" t="str">
        <f>'1-4. Gather employee data'!O242</f>
        <v xml:space="preserve">Boston </v>
      </c>
      <c r="N242" s="50" t="str">
        <f>'1-4. Gather employee data'!P242</f>
        <v>Suffolk</v>
      </c>
      <c r="O242" s="50" t="str">
        <f>'1-4. Gather employee data'!T242</f>
        <v>MA</v>
      </c>
      <c r="P242" s="50" t="str">
        <f>'1-4. Gather employee data'!V242</f>
        <v>Suffolk County, MA</v>
      </c>
      <c r="Q242" s="59">
        <f>VLOOKUP(P242,'6. Gather living wage data'!$B$11:$Q$1048576,16,FALSE)</f>
        <v>21.09</v>
      </c>
      <c r="R242" s="60">
        <f>Q242*'Standards &amp; Assumptions'!$C$10*'Standards &amp; Assumptions'!$C$11</f>
        <v>43867.200000000004</v>
      </c>
      <c r="S242" s="28">
        <f t="shared" si="24"/>
        <v>-4.9251596025664135</v>
      </c>
      <c r="T242" s="27">
        <f t="shared" si="25"/>
        <v>-14367.98275872345</v>
      </c>
      <c r="U242" s="26" t="str">
        <f t="shared" si="26"/>
        <v>No</v>
      </c>
      <c r="V242" s="26">
        <f>R242*('Standards &amp; Assumptions'!$C$12)</f>
        <v>6580.0800000000008</v>
      </c>
      <c r="W242" s="26">
        <f t="shared" si="27"/>
        <v>37287.120000000003</v>
      </c>
      <c r="X242" s="26">
        <f t="shared" si="28"/>
        <v>50447.280000000006</v>
      </c>
      <c r="Y242" s="26" t="str">
        <f t="shared" si="29"/>
        <v>No</v>
      </c>
    </row>
    <row r="243" spans="2:25" ht="15" thickBot="1" x14ac:dyDescent="0.35">
      <c r="B243" s="154">
        <f>'1-4. Gather employee data'!B243</f>
        <v>231</v>
      </c>
      <c r="C243" s="50" t="str">
        <f>'1-4. Gather employee data'!C243</f>
        <v>Sales Associate</v>
      </c>
      <c r="D243" s="50" t="str">
        <f>'1-4. Gather employee data'!D243</f>
        <v>Apparel</v>
      </c>
      <c r="E243" s="61">
        <f>'1-4. Gather employee data'!E243</f>
        <v>43983</v>
      </c>
      <c r="F243" s="61">
        <f>'1-4. Gather employee data'!F243</f>
        <v>43647</v>
      </c>
      <c r="G243" s="60">
        <f>'1-4. Gather employee data'!I243</f>
        <v>29499.243501004734</v>
      </c>
      <c r="H243" s="50">
        <f>'1-4. Gather employee data'!J243</f>
        <v>1824.9</v>
      </c>
      <c r="I243" s="59">
        <f>'1-4. Gather employee data'!K243</f>
        <v>16.164854787114216</v>
      </c>
      <c r="J243" s="50" t="str">
        <f>'1-4. Gather employee data'!L243</f>
        <v>Active</v>
      </c>
      <c r="K243" s="50" t="str">
        <f>'1-4. Gather employee data'!M243</f>
        <v>FT</v>
      </c>
      <c r="L243" s="50" t="str">
        <f>'1-4. Gather employee data'!N243</f>
        <v>N/A</v>
      </c>
      <c r="M243" s="50" t="str">
        <f>'1-4. Gather employee data'!O243</f>
        <v xml:space="preserve">Boston </v>
      </c>
      <c r="N243" s="50" t="str">
        <f>'1-4. Gather employee data'!P243</f>
        <v>Suffolk</v>
      </c>
      <c r="O243" s="50" t="str">
        <f>'1-4. Gather employee data'!T243</f>
        <v>MA</v>
      </c>
      <c r="P243" s="50" t="str">
        <f>'1-4. Gather employee data'!V243</f>
        <v>Suffolk County, MA</v>
      </c>
      <c r="Q243" s="59">
        <f>VLOOKUP(P243,'6. Gather living wage data'!$B$11:$Q$1048576,16,FALSE)</f>
        <v>21.09</v>
      </c>
      <c r="R243" s="60">
        <f>Q243*'Standards &amp; Assumptions'!$C$10*'Standards &amp; Assumptions'!$C$11</f>
        <v>43867.200000000004</v>
      </c>
      <c r="S243" s="28">
        <f t="shared" si="24"/>
        <v>-4.9251452128857842</v>
      </c>
      <c r="T243" s="27">
        <f t="shared" si="25"/>
        <v>-14367.956498995271</v>
      </c>
      <c r="U243" s="26" t="str">
        <f t="shared" si="26"/>
        <v>No</v>
      </c>
      <c r="V243" s="26">
        <f>R243*('Standards &amp; Assumptions'!$C$12)</f>
        <v>6580.0800000000008</v>
      </c>
      <c r="W243" s="26">
        <f t="shared" si="27"/>
        <v>37287.120000000003</v>
      </c>
      <c r="X243" s="26">
        <f t="shared" si="28"/>
        <v>50447.280000000006</v>
      </c>
      <c r="Y243" s="26" t="str">
        <f t="shared" si="29"/>
        <v>No</v>
      </c>
    </row>
    <row r="244" spans="2:25" ht="15" thickBot="1" x14ac:dyDescent="0.35">
      <c r="B244" s="154">
        <f>'1-4. Gather employee data'!B244</f>
        <v>232</v>
      </c>
      <c r="C244" s="50" t="str">
        <f>'1-4. Gather employee data'!C244</f>
        <v>Sales Associate</v>
      </c>
      <c r="D244" s="50" t="str">
        <f>'1-4. Gather employee data'!D244</f>
        <v>Apparel</v>
      </c>
      <c r="E244" s="61">
        <f>'1-4. Gather employee data'!E244</f>
        <v>43983</v>
      </c>
      <c r="F244" s="61">
        <f>'1-4. Gather employee data'!F244</f>
        <v>43647</v>
      </c>
      <c r="G244" s="60">
        <f>'1-4. Gather employee data'!I244</f>
        <v>27815.894940024973</v>
      </c>
      <c r="H244" s="50">
        <f>'1-4. Gather employee data'!J244</f>
        <v>1720.6200000000001</v>
      </c>
      <c r="I244" s="59">
        <f>'1-4. Gather employee data'!K244</f>
        <v>16.166204589057998</v>
      </c>
      <c r="J244" s="50" t="str">
        <f>'1-4. Gather employee data'!L244</f>
        <v>Active</v>
      </c>
      <c r="K244" s="50" t="str">
        <f>'1-4. Gather employee data'!M244</f>
        <v>FT</v>
      </c>
      <c r="L244" s="50" t="str">
        <f>'1-4. Gather employee data'!N244</f>
        <v>N/A</v>
      </c>
      <c r="M244" s="50" t="str">
        <f>'1-4. Gather employee data'!O244</f>
        <v xml:space="preserve">Boston </v>
      </c>
      <c r="N244" s="50" t="str">
        <f>'1-4. Gather employee data'!P244</f>
        <v>Suffolk</v>
      </c>
      <c r="O244" s="50" t="str">
        <f>'1-4. Gather employee data'!T244</f>
        <v>MA</v>
      </c>
      <c r="P244" s="50" t="str">
        <f>'1-4. Gather employee data'!V244</f>
        <v>Suffolk County, MA</v>
      </c>
      <c r="Q244" s="59">
        <f>VLOOKUP(P244,'6. Gather living wage data'!$B$11:$Q$1048576,16,FALSE)</f>
        <v>21.09</v>
      </c>
      <c r="R244" s="60">
        <f>Q244*'Standards &amp; Assumptions'!$C$10*'Standards &amp; Assumptions'!$C$11</f>
        <v>43867.200000000004</v>
      </c>
      <c r="S244" s="28">
        <f t="shared" si="24"/>
        <v>-4.9237954109420023</v>
      </c>
      <c r="T244" s="27">
        <f t="shared" si="25"/>
        <v>-16051.305059975031</v>
      </c>
      <c r="U244" s="26" t="str">
        <f t="shared" si="26"/>
        <v>No</v>
      </c>
      <c r="V244" s="26">
        <f>R244*('Standards &amp; Assumptions'!$C$12)</f>
        <v>6580.0800000000008</v>
      </c>
      <c r="W244" s="26">
        <f t="shared" si="27"/>
        <v>37287.120000000003</v>
      </c>
      <c r="X244" s="26">
        <f t="shared" si="28"/>
        <v>50447.280000000006</v>
      </c>
      <c r="Y244" s="26" t="str">
        <f t="shared" si="29"/>
        <v>No</v>
      </c>
    </row>
    <row r="245" spans="2:25" ht="15" thickBot="1" x14ac:dyDescent="0.35">
      <c r="B245" s="154">
        <f>'1-4. Gather employee data'!B245</f>
        <v>233</v>
      </c>
      <c r="C245" s="50" t="str">
        <f>'1-4. Gather employee data'!C245</f>
        <v>Sales Associate</v>
      </c>
      <c r="D245" s="50" t="str">
        <f>'1-4. Gather employee data'!D245</f>
        <v>Apparel</v>
      </c>
      <c r="E245" s="61">
        <f>'1-4. Gather employee data'!E245</f>
        <v>43983</v>
      </c>
      <c r="F245" s="61">
        <f>'1-4. Gather employee data'!F245</f>
        <v>43647</v>
      </c>
      <c r="G245" s="60">
        <f>'1-4. Gather employee data'!I245</f>
        <v>27862.263171337745</v>
      </c>
      <c r="H245" s="50">
        <f>'1-4. Gather employee data'!J245</f>
        <v>1720.6200000000001</v>
      </c>
      <c r="I245" s="59">
        <f>'1-4. Gather employee data'!K245</f>
        <v>16.193153149061235</v>
      </c>
      <c r="J245" s="50" t="str">
        <f>'1-4. Gather employee data'!L245</f>
        <v>Active</v>
      </c>
      <c r="K245" s="50" t="str">
        <f>'1-4. Gather employee data'!M245</f>
        <v>FT</v>
      </c>
      <c r="L245" s="50" t="str">
        <f>'1-4. Gather employee data'!N245</f>
        <v>N/A</v>
      </c>
      <c r="M245" s="50" t="str">
        <f>'1-4. Gather employee data'!O245</f>
        <v>Chicago</v>
      </c>
      <c r="N245" s="50" t="str">
        <f>'1-4. Gather employee data'!P245</f>
        <v>Cook</v>
      </c>
      <c r="O245" s="50" t="str">
        <f>'1-4. Gather employee data'!T245</f>
        <v>IL</v>
      </c>
      <c r="P245" s="50" t="str">
        <f>'1-4. Gather employee data'!V245</f>
        <v>Cook County, IL</v>
      </c>
      <c r="Q245" s="59">
        <f>VLOOKUP(P245,'6. Gather living wage data'!$B$11:$Q$1048576,16,FALSE)</f>
        <v>17.46</v>
      </c>
      <c r="R245" s="60">
        <f>Q245*'Standards &amp; Assumptions'!$C$10*'Standards &amp; Assumptions'!$C$11</f>
        <v>36316.800000000003</v>
      </c>
      <c r="S245" s="28">
        <f t="shared" si="24"/>
        <v>-1.2668468509387658</v>
      </c>
      <c r="T245" s="27">
        <f t="shared" si="25"/>
        <v>-8454.5368286622579</v>
      </c>
      <c r="U245" s="26" t="str">
        <f t="shared" si="26"/>
        <v>No</v>
      </c>
      <c r="V245" s="26">
        <f>R245*('Standards &amp; Assumptions'!$C$12)</f>
        <v>5447.52</v>
      </c>
      <c r="W245" s="26">
        <f t="shared" si="27"/>
        <v>30869.280000000002</v>
      </c>
      <c r="X245" s="26">
        <f t="shared" si="28"/>
        <v>41764.320000000007</v>
      </c>
      <c r="Y245" s="26" t="str">
        <f t="shared" si="29"/>
        <v>No</v>
      </c>
    </row>
    <row r="246" spans="2:25" ht="15" thickBot="1" x14ac:dyDescent="0.35">
      <c r="B246" s="154">
        <f>'1-4. Gather employee data'!B246</f>
        <v>234</v>
      </c>
      <c r="C246" s="50" t="str">
        <f>'1-4. Gather employee data'!C246</f>
        <v>Sales Associate</v>
      </c>
      <c r="D246" s="50" t="str">
        <f>'1-4. Gather employee data'!D246</f>
        <v>Apparel</v>
      </c>
      <c r="E246" s="61">
        <f>'1-4. Gather employee data'!E246</f>
        <v>43983</v>
      </c>
      <c r="F246" s="61">
        <f>'1-4. Gather employee data'!F246</f>
        <v>43647</v>
      </c>
      <c r="G246" s="60">
        <f>'1-4. Gather employee data'!I246</f>
        <v>27022.494929144486</v>
      </c>
      <c r="H246" s="50">
        <f>'1-4. Gather employee data'!J246</f>
        <v>1668.48</v>
      </c>
      <c r="I246" s="59">
        <f>'1-4. Gather employee data'!K246</f>
        <v>16.195875844567801</v>
      </c>
      <c r="J246" s="50" t="str">
        <f>'1-4. Gather employee data'!L246</f>
        <v>Active</v>
      </c>
      <c r="K246" s="50" t="str">
        <f>'1-4. Gather employee data'!M246</f>
        <v>FT</v>
      </c>
      <c r="L246" s="50" t="str">
        <f>'1-4. Gather employee data'!N246</f>
        <v>N/A</v>
      </c>
      <c r="M246" s="50" t="str">
        <f>'1-4. Gather employee data'!O246</f>
        <v>Chicago</v>
      </c>
      <c r="N246" s="50" t="str">
        <f>'1-4. Gather employee data'!P246</f>
        <v>Cook</v>
      </c>
      <c r="O246" s="50" t="str">
        <f>'1-4. Gather employee data'!T246</f>
        <v>IL</v>
      </c>
      <c r="P246" s="50" t="str">
        <f>'1-4. Gather employee data'!V246</f>
        <v>Cook County, IL</v>
      </c>
      <c r="Q246" s="59">
        <f>VLOOKUP(P246,'6. Gather living wage data'!$B$11:$Q$1048576,16,FALSE)</f>
        <v>17.46</v>
      </c>
      <c r="R246" s="60">
        <f>Q246*'Standards &amp; Assumptions'!$C$10*'Standards &amp; Assumptions'!$C$11</f>
        <v>36316.800000000003</v>
      </c>
      <c r="S246" s="28">
        <f t="shared" si="24"/>
        <v>-1.2641241554321994</v>
      </c>
      <c r="T246" s="27">
        <f t="shared" si="25"/>
        <v>-9294.3050708555165</v>
      </c>
      <c r="U246" s="26" t="str">
        <f t="shared" si="26"/>
        <v>No</v>
      </c>
      <c r="V246" s="26">
        <f>R246*('Standards &amp; Assumptions'!$C$12)</f>
        <v>5447.52</v>
      </c>
      <c r="W246" s="26">
        <f t="shared" si="27"/>
        <v>30869.280000000002</v>
      </c>
      <c r="X246" s="26">
        <f t="shared" si="28"/>
        <v>41764.320000000007</v>
      </c>
      <c r="Y246" s="26" t="str">
        <f t="shared" si="29"/>
        <v>No</v>
      </c>
    </row>
    <row r="247" spans="2:25" ht="15" thickBot="1" x14ac:dyDescent="0.35">
      <c r="B247" s="154">
        <f>'1-4. Gather employee data'!B247</f>
        <v>235</v>
      </c>
      <c r="C247" s="50" t="str">
        <f>'1-4. Gather employee data'!C247</f>
        <v>Sales Associate</v>
      </c>
      <c r="D247" s="50" t="str">
        <f>'1-4. Gather employee data'!D247</f>
        <v>Apparel</v>
      </c>
      <c r="E247" s="61">
        <f>'1-4. Gather employee data'!E247</f>
        <v>43983</v>
      </c>
      <c r="F247" s="61">
        <f>'1-4. Gather employee data'!F247</f>
        <v>43647</v>
      </c>
      <c r="G247" s="60">
        <f>'1-4. Gather employee data'!I247</f>
        <v>26186.738158607757</v>
      </c>
      <c r="H247" s="50">
        <f>'1-4. Gather employee data'!J247</f>
        <v>1616.34</v>
      </c>
      <c r="I247" s="59">
        <f>'1-4. Gather employee data'!K247</f>
        <v>16.201256022005122</v>
      </c>
      <c r="J247" s="50" t="str">
        <f>'1-4. Gather employee data'!L247</f>
        <v>Active</v>
      </c>
      <c r="K247" s="50" t="str">
        <f>'1-4. Gather employee data'!M247</f>
        <v>FT</v>
      </c>
      <c r="L247" s="50" t="str">
        <f>'1-4. Gather employee data'!N247</f>
        <v>N/A</v>
      </c>
      <c r="M247" s="50" t="str">
        <f>'1-4. Gather employee data'!O247</f>
        <v>Chicago</v>
      </c>
      <c r="N247" s="50" t="str">
        <f>'1-4. Gather employee data'!P247</f>
        <v>Cook</v>
      </c>
      <c r="O247" s="50" t="str">
        <f>'1-4. Gather employee data'!T247</f>
        <v>IL</v>
      </c>
      <c r="P247" s="50" t="str">
        <f>'1-4. Gather employee data'!V247</f>
        <v>Cook County, IL</v>
      </c>
      <c r="Q247" s="59">
        <f>VLOOKUP(P247,'6. Gather living wage data'!$B$11:$Q$1048576,16,FALSE)</f>
        <v>17.46</v>
      </c>
      <c r="R247" s="60">
        <f>Q247*'Standards &amp; Assumptions'!$C$10*'Standards &amp; Assumptions'!$C$11</f>
        <v>36316.800000000003</v>
      </c>
      <c r="S247" s="28">
        <f t="shared" si="24"/>
        <v>-1.2587439779948788</v>
      </c>
      <c r="T247" s="27">
        <f t="shared" si="25"/>
        <v>-10130.061841392246</v>
      </c>
      <c r="U247" s="26" t="str">
        <f t="shared" si="26"/>
        <v>No</v>
      </c>
      <c r="V247" s="26">
        <f>R247*('Standards &amp; Assumptions'!$C$12)</f>
        <v>5447.52</v>
      </c>
      <c r="W247" s="26">
        <f t="shared" si="27"/>
        <v>30869.280000000002</v>
      </c>
      <c r="X247" s="26">
        <f t="shared" si="28"/>
        <v>41764.320000000007</v>
      </c>
      <c r="Y247" s="26" t="str">
        <f t="shared" si="29"/>
        <v>No</v>
      </c>
    </row>
    <row r="248" spans="2:25" ht="15" thickBot="1" x14ac:dyDescent="0.35">
      <c r="B248" s="154">
        <f>'1-4. Gather employee data'!B248</f>
        <v>236</v>
      </c>
      <c r="C248" s="50" t="str">
        <f>'1-4. Gather employee data'!C248</f>
        <v>Sales Associate</v>
      </c>
      <c r="D248" s="50" t="str">
        <f>'1-4. Gather employee data'!D248</f>
        <v>Apparel</v>
      </c>
      <c r="E248" s="61">
        <f>'1-4. Gather employee data'!E248</f>
        <v>44029</v>
      </c>
      <c r="F248" s="61">
        <f>'1-4. Gather employee data'!F248</f>
        <v>43647</v>
      </c>
      <c r="G248" s="60">
        <f>'1-4. Gather employee data'!I248</f>
        <v>33798.252046845868</v>
      </c>
      <c r="H248" s="50">
        <f>'1-4. Gather employee data'!J248</f>
        <v>2085.6</v>
      </c>
      <c r="I248" s="59">
        <f>'1-4. Gather employee data'!K248</f>
        <v>16.205529366535227</v>
      </c>
      <c r="J248" s="50" t="str">
        <f>'1-4. Gather employee data'!L248</f>
        <v>Active</v>
      </c>
      <c r="K248" s="50" t="str">
        <f>'1-4. Gather employee data'!M248</f>
        <v>FT</v>
      </c>
      <c r="L248" s="50" t="str">
        <f>'1-4. Gather employee data'!N248</f>
        <v>N/A</v>
      </c>
      <c r="M248" s="50" t="str">
        <f>'1-4. Gather employee data'!O248</f>
        <v>Chicago</v>
      </c>
      <c r="N248" s="50" t="str">
        <f>'1-4. Gather employee data'!P248</f>
        <v>Cook</v>
      </c>
      <c r="O248" s="50" t="str">
        <f>'1-4. Gather employee data'!T248</f>
        <v>IL</v>
      </c>
      <c r="P248" s="50" t="str">
        <f>'1-4. Gather employee data'!V248</f>
        <v>Cook County, IL</v>
      </c>
      <c r="Q248" s="59">
        <f>VLOOKUP(P248,'6. Gather living wage data'!$B$11:$Q$1048576,16,FALSE)</f>
        <v>17.46</v>
      </c>
      <c r="R248" s="60">
        <f>Q248*'Standards &amp; Assumptions'!$C$10*'Standards &amp; Assumptions'!$C$11</f>
        <v>36316.800000000003</v>
      </c>
      <c r="S248" s="28">
        <f t="shared" si="24"/>
        <v>-1.2544706334647735</v>
      </c>
      <c r="T248" s="27">
        <f t="shared" si="25"/>
        <v>-2518.547953154135</v>
      </c>
      <c r="U248" s="26" t="str">
        <f t="shared" si="26"/>
        <v>No</v>
      </c>
      <c r="V248" s="26">
        <f>R248*('Standards &amp; Assumptions'!$C$12)</f>
        <v>5447.52</v>
      </c>
      <c r="W248" s="26">
        <f t="shared" si="27"/>
        <v>30869.280000000002</v>
      </c>
      <c r="X248" s="26">
        <f t="shared" si="28"/>
        <v>41764.320000000007</v>
      </c>
      <c r="Y248" s="26" t="str">
        <f t="shared" si="29"/>
        <v>Yes</v>
      </c>
    </row>
    <row r="249" spans="2:25" ht="15" thickBot="1" x14ac:dyDescent="0.35">
      <c r="B249" s="154">
        <f>'1-4. Gather employee data'!B249</f>
        <v>237</v>
      </c>
      <c r="C249" s="50" t="str">
        <f>'1-4. Gather employee data'!C249</f>
        <v>Sales Associate</v>
      </c>
      <c r="D249" s="50" t="str">
        <f>'1-4. Gather employee data'!D249</f>
        <v>Apparel</v>
      </c>
      <c r="E249" s="61">
        <f>'1-4. Gather employee data'!E249</f>
        <v>44031</v>
      </c>
      <c r="F249" s="61">
        <f>'1-4. Gather employee data'!F249</f>
        <v>43647</v>
      </c>
      <c r="G249" s="60">
        <f>'1-4. Gather employee data'!I249</f>
        <v>33814.208934510534</v>
      </c>
      <c r="H249" s="50">
        <f>'1-4. Gather employee data'!J249</f>
        <v>2085.6</v>
      </c>
      <c r="I249" s="59">
        <f>'1-4. Gather employee data'!K249</f>
        <v>16.213180348346057</v>
      </c>
      <c r="J249" s="50" t="str">
        <f>'1-4. Gather employee data'!L249</f>
        <v>Active</v>
      </c>
      <c r="K249" s="50" t="str">
        <f>'1-4. Gather employee data'!M249</f>
        <v>FT</v>
      </c>
      <c r="L249" s="50" t="str">
        <f>'1-4. Gather employee data'!N249</f>
        <v>N/A</v>
      </c>
      <c r="M249" s="50" t="str">
        <f>'1-4. Gather employee data'!O249</f>
        <v>Chicago</v>
      </c>
      <c r="N249" s="50" t="str">
        <f>'1-4. Gather employee data'!P249</f>
        <v>Cook</v>
      </c>
      <c r="O249" s="50" t="str">
        <f>'1-4. Gather employee data'!T249</f>
        <v>IL</v>
      </c>
      <c r="P249" s="50" t="str">
        <f>'1-4. Gather employee data'!V249</f>
        <v>Cook County, IL</v>
      </c>
      <c r="Q249" s="59">
        <f>VLOOKUP(P249,'6. Gather living wage data'!$B$11:$Q$1048576,16,FALSE)</f>
        <v>17.46</v>
      </c>
      <c r="R249" s="60">
        <f>Q249*'Standards &amp; Assumptions'!$C$10*'Standards &amp; Assumptions'!$C$11</f>
        <v>36316.800000000003</v>
      </c>
      <c r="S249" s="28">
        <f t="shared" si="24"/>
        <v>-1.2468196516539436</v>
      </c>
      <c r="T249" s="27">
        <f t="shared" si="25"/>
        <v>-2502.5910654894687</v>
      </c>
      <c r="U249" s="26" t="str">
        <f t="shared" si="26"/>
        <v>No</v>
      </c>
      <c r="V249" s="26">
        <f>R249*('Standards &amp; Assumptions'!$C$12)</f>
        <v>5447.52</v>
      </c>
      <c r="W249" s="26">
        <f t="shared" si="27"/>
        <v>30869.280000000002</v>
      </c>
      <c r="X249" s="26">
        <f t="shared" si="28"/>
        <v>41764.320000000007</v>
      </c>
      <c r="Y249" s="26" t="str">
        <f t="shared" si="29"/>
        <v>Yes</v>
      </c>
    </row>
    <row r="250" spans="2:25" ht="15" thickBot="1" x14ac:dyDescent="0.35">
      <c r="B250" s="154">
        <f>'1-4. Gather employee data'!B250</f>
        <v>238</v>
      </c>
      <c r="C250" s="50" t="str">
        <f>'1-4. Gather employee data'!C250</f>
        <v>Sales Associate</v>
      </c>
      <c r="D250" s="50" t="str">
        <f>'1-4. Gather employee data'!D250</f>
        <v>Apparel</v>
      </c>
      <c r="E250" s="61">
        <f>'1-4. Gather employee data'!E250</f>
        <v>44032</v>
      </c>
      <c r="F250" s="61">
        <f>'1-4. Gather employee data'!F250</f>
        <v>43647</v>
      </c>
      <c r="G250" s="60">
        <f>'1-4. Gather employee data'!I250</f>
        <v>33832.104128125866</v>
      </c>
      <c r="H250" s="50">
        <f>'1-4. Gather employee data'!J250</f>
        <v>2085.6</v>
      </c>
      <c r="I250" s="59">
        <f>'1-4. Gather employee data'!K250</f>
        <v>16.22176070585245</v>
      </c>
      <c r="J250" s="50" t="str">
        <f>'1-4. Gather employee data'!L250</f>
        <v>Active</v>
      </c>
      <c r="K250" s="50" t="str">
        <f>'1-4. Gather employee data'!M250</f>
        <v>FT</v>
      </c>
      <c r="L250" s="50" t="str">
        <f>'1-4. Gather employee data'!N250</f>
        <v>N/A</v>
      </c>
      <c r="M250" s="50" t="str">
        <f>'1-4. Gather employee data'!O250</f>
        <v>Chicago</v>
      </c>
      <c r="N250" s="50" t="str">
        <f>'1-4. Gather employee data'!P250</f>
        <v>Cook</v>
      </c>
      <c r="O250" s="50" t="str">
        <f>'1-4. Gather employee data'!T250</f>
        <v>IL</v>
      </c>
      <c r="P250" s="50" t="str">
        <f>'1-4. Gather employee data'!V250</f>
        <v>Cook County, IL</v>
      </c>
      <c r="Q250" s="59">
        <f>VLOOKUP(P250,'6. Gather living wage data'!$B$11:$Q$1048576,16,FALSE)</f>
        <v>17.46</v>
      </c>
      <c r="R250" s="60">
        <f>Q250*'Standards &amp; Assumptions'!$C$10*'Standards &amp; Assumptions'!$C$11</f>
        <v>36316.800000000003</v>
      </c>
      <c r="S250" s="28">
        <f t="shared" si="24"/>
        <v>-1.2382392941475509</v>
      </c>
      <c r="T250" s="27">
        <f t="shared" si="25"/>
        <v>-2484.6958718741371</v>
      </c>
      <c r="U250" s="26" t="str">
        <f t="shared" si="26"/>
        <v>No</v>
      </c>
      <c r="V250" s="26">
        <f>R250*('Standards &amp; Assumptions'!$C$12)</f>
        <v>5447.52</v>
      </c>
      <c r="W250" s="26">
        <f t="shared" si="27"/>
        <v>30869.280000000002</v>
      </c>
      <c r="X250" s="26">
        <f t="shared" si="28"/>
        <v>41764.320000000007</v>
      </c>
      <c r="Y250" s="26" t="str">
        <f t="shared" si="29"/>
        <v>Yes</v>
      </c>
    </row>
    <row r="251" spans="2:25" ht="15" thickBot="1" x14ac:dyDescent="0.35">
      <c r="B251" s="154">
        <f>'1-4. Gather employee data'!B251</f>
        <v>239</v>
      </c>
      <c r="C251" s="50" t="str">
        <f>'1-4. Gather employee data'!C251</f>
        <v>Sales Associate</v>
      </c>
      <c r="D251" s="50" t="str">
        <f>'1-4. Gather employee data'!D251</f>
        <v>Apparel</v>
      </c>
      <c r="E251" s="61">
        <f>'1-4. Gather employee data'!E251</f>
        <v>44023</v>
      </c>
      <c r="F251" s="61">
        <f>'1-4. Gather employee data'!F251</f>
        <v>43647</v>
      </c>
      <c r="G251" s="60">
        <f>'1-4. Gather employee data'!I251</f>
        <v>32155.78372742275</v>
      </c>
      <c r="H251" s="50">
        <f>'1-4. Gather employee data'!J251</f>
        <v>1981.32</v>
      </c>
      <c r="I251" s="59">
        <f>'1-4. Gather employee data'!K251</f>
        <v>16.229475161721858</v>
      </c>
      <c r="J251" s="50" t="str">
        <f>'1-4. Gather employee data'!L251</f>
        <v>Active</v>
      </c>
      <c r="K251" s="50" t="str">
        <f>'1-4. Gather employee data'!M251</f>
        <v>FT</v>
      </c>
      <c r="L251" s="50" t="str">
        <f>'1-4. Gather employee data'!N251</f>
        <v>N/A</v>
      </c>
      <c r="M251" s="50" t="str">
        <f>'1-4. Gather employee data'!O251</f>
        <v>Chicago</v>
      </c>
      <c r="N251" s="50" t="str">
        <f>'1-4. Gather employee data'!P251</f>
        <v>Cook</v>
      </c>
      <c r="O251" s="50" t="str">
        <f>'1-4. Gather employee data'!T251</f>
        <v>IL</v>
      </c>
      <c r="P251" s="50" t="str">
        <f>'1-4. Gather employee data'!V251</f>
        <v>Cook County, IL</v>
      </c>
      <c r="Q251" s="59">
        <f>VLOOKUP(P251,'6. Gather living wage data'!$B$11:$Q$1048576,16,FALSE)</f>
        <v>17.46</v>
      </c>
      <c r="R251" s="60">
        <f>Q251*'Standards &amp; Assumptions'!$C$10*'Standards &amp; Assumptions'!$C$11</f>
        <v>36316.800000000003</v>
      </c>
      <c r="S251" s="28">
        <f t="shared" si="24"/>
        <v>-1.2305248382781429</v>
      </c>
      <c r="T251" s="27">
        <f t="shared" si="25"/>
        <v>-4161.0162725772534</v>
      </c>
      <c r="U251" s="26" t="str">
        <f t="shared" si="26"/>
        <v>No</v>
      </c>
      <c r="V251" s="26">
        <f>R251*('Standards &amp; Assumptions'!$C$12)</f>
        <v>5447.52</v>
      </c>
      <c r="W251" s="26">
        <f t="shared" si="27"/>
        <v>30869.280000000002</v>
      </c>
      <c r="X251" s="26">
        <f t="shared" si="28"/>
        <v>41764.320000000007</v>
      </c>
      <c r="Y251" s="26" t="str">
        <f t="shared" si="29"/>
        <v>Yes</v>
      </c>
    </row>
    <row r="252" spans="2:25" ht="15" thickBot="1" x14ac:dyDescent="0.35">
      <c r="B252" s="154">
        <f>'1-4. Gather employee data'!B252</f>
        <v>240</v>
      </c>
      <c r="C252" s="50" t="str">
        <f>'1-4. Gather employee data'!C252</f>
        <v>Sales Associate</v>
      </c>
      <c r="D252" s="50" t="str">
        <f>'1-4. Gather employee data'!D252</f>
        <v>Apparel</v>
      </c>
      <c r="E252" s="61">
        <f>'1-4. Gather employee data'!E252</f>
        <v>44014</v>
      </c>
      <c r="F252" s="61">
        <f>'1-4. Gather employee data'!F252</f>
        <v>43647</v>
      </c>
      <c r="G252" s="60">
        <f>'1-4. Gather employee data'!I252</f>
        <v>30501.7944798918</v>
      </c>
      <c r="H252" s="50">
        <f>'1-4. Gather employee data'!J252</f>
        <v>1877.04</v>
      </c>
      <c r="I252" s="59">
        <f>'1-4. Gather employee data'!K252</f>
        <v>16.249943783772217</v>
      </c>
      <c r="J252" s="50" t="str">
        <f>'1-4. Gather employee data'!L252</f>
        <v>Active</v>
      </c>
      <c r="K252" s="50" t="str">
        <f>'1-4. Gather employee data'!M252</f>
        <v>FT</v>
      </c>
      <c r="L252" s="50" t="str">
        <f>'1-4. Gather employee data'!N252</f>
        <v>N/A</v>
      </c>
      <c r="M252" s="50" t="str">
        <f>'1-4. Gather employee data'!O252</f>
        <v>Chicago</v>
      </c>
      <c r="N252" s="50" t="str">
        <f>'1-4. Gather employee data'!P252</f>
        <v>Cook</v>
      </c>
      <c r="O252" s="50" t="str">
        <f>'1-4. Gather employee data'!T252</f>
        <v>IL</v>
      </c>
      <c r="P252" s="50" t="str">
        <f>'1-4. Gather employee data'!V252</f>
        <v>Cook County, IL</v>
      </c>
      <c r="Q252" s="59">
        <f>VLOOKUP(P252,'6. Gather living wage data'!$B$11:$Q$1048576,16,FALSE)</f>
        <v>17.46</v>
      </c>
      <c r="R252" s="60">
        <f>Q252*'Standards &amp; Assumptions'!$C$10*'Standards &amp; Assumptions'!$C$11</f>
        <v>36316.800000000003</v>
      </c>
      <c r="S252" s="28">
        <f t="shared" ref="S252:S315" si="30">I252-Q252</f>
        <v>-1.2100562162277839</v>
      </c>
      <c r="T252" s="27">
        <f t="shared" ref="T252:T315" si="31">G252-R252</f>
        <v>-5815.0055201082032</v>
      </c>
      <c r="U252" s="26" t="str">
        <f t="shared" ref="U252:U315" si="32">IF(T252&gt;0,"Yes","No")</f>
        <v>No</v>
      </c>
      <c r="V252" s="26">
        <f>R252*('Standards &amp; Assumptions'!$C$12)</f>
        <v>5447.52</v>
      </c>
      <c r="W252" s="26">
        <f t="shared" ref="W252:W315" si="33">R252-V252</f>
        <v>30869.280000000002</v>
      </c>
      <c r="X252" s="26">
        <f t="shared" ref="X252:X315" si="34">R252+V252</f>
        <v>41764.320000000007</v>
      </c>
      <c r="Y252" s="26" t="str">
        <f t="shared" ref="Y252:Y315" si="35">IF(OR(G252&gt;X252,G252&lt;W252), "No","Yes")</f>
        <v>No</v>
      </c>
    </row>
    <row r="253" spans="2:25" ht="15" thickBot="1" x14ac:dyDescent="0.35">
      <c r="B253" s="154">
        <f>'1-4. Gather employee data'!B253</f>
        <v>241</v>
      </c>
      <c r="C253" s="50" t="str">
        <f>'1-4. Gather employee data'!C253</f>
        <v>Sales Associate</v>
      </c>
      <c r="D253" s="50" t="str">
        <f>'1-4. Gather employee data'!D253</f>
        <v>Apparel</v>
      </c>
      <c r="E253" s="61">
        <f>'1-4. Gather employee data'!E253</f>
        <v>44019</v>
      </c>
      <c r="F253" s="61">
        <f>'1-4. Gather employee data'!F253</f>
        <v>43647</v>
      </c>
      <c r="G253" s="60">
        <f>'1-4. Gather employee data'!I253</f>
        <v>30505.398433684462</v>
      </c>
      <c r="H253" s="50">
        <f>'1-4. Gather employee data'!J253</f>
        <v>1877.04</v>
      </c>
      <c r="I253" s="59">
        <f>'1-4. Gather employee data'!K253</f>
        <v>16.251863803480195</v>
      </c>
      <c r="J253" s="50" t="str">
        <f>'1-4. Gather employee data'!L253</f>
        <v>Active</v>
      </c>
      <c r="K253" s="50" t="str">
        <f>'1-4. Gather employee data'!M253</f>
        <v>FT</v>
      </c>
      <c r="L253" s="50" t="str">
        <f>'1-4. Gather employee data'!N253</f>
        <v>N/A</v>
      </c>
      <c r="M253" s="50" t="str">
        <f>'1-4. Gather employee data'!O253</f>
        <v>Chicago</v>
      </c>
      <c r="N253" s="50" t="str">
        <f>'1-4. Gather employee data'!P253</f>
        <v>Cook</v>
      </c>
      <c r="O253" s="50" t="str">
        <f>'1-4. Gather employee data'!T253</f>
        <v>IL</v>
      </c>
      <c r="P253" s="50" t="str">
        <f>'1-4. Gather employee data'!V253</f>
        <v>Cook County, IL</v>
      </c>
      <c r="Q253" s="59">
        <f>VLOOKUP(P253,'6. Gather living wage data'!$B$11:$Q$1048576,16,FALSE)</f>
        <v>17.46</v>
      </c>
      <c r="R253" s="60">
        <f>Q253*'Standards &amp; Assumptions'!$C$10*'Standards &amp; Assumptions'!$C$11</f>
        <v>36316.800000000003</v>
      </c>
      <c r="S253" s="28">
        <f t="shared" si="30"/>
        <v>-1.2081361965198063</v>
      </c>
      <c r="T253" s="27">
        <f t="shared" si="31"/>
        <v>-5811.4015663155405</v>
      </c>
      <c r="U253" s="26" t="str">
        <f t="shared" si="32"/>
        <v>No</v>
      </c>
      <c r="V253" s="26">
        <f>R253*('Standards &amp; Assumptions'!$C$12)</f>
        <v>5447.52</v>
      </c>
      <c r="W253" s="26">
        <f t="shared" si="33"/>
        <v>30869.280000000002</v>
      </c>
      <c r="X253" s="26">
        <f t="shared" si="34"/>
        <v>41764.320000000007</v>
      </c>
      <c r="Y253" s="26" t="str">
        <f t="shared" si="35"/>
        <v>No</v>
      </c>
    </row>
    <row r="254" spans="2:25" ht="15" thickBot="1" x14ac:dyDescent="0.35">
      <c r="B254" s="154">
        <f>'1-4. Gather employee data'!B254</f>
        <v>242</v>
      </c>
      <c r="C254" s="50" t="str">
        <f>'1-4. Gather employee data'!C254</f>
        <v>Sales Associate</v>
      </c>
      <c r="D254" s="50" t="str">
        <f>'1-4. Gather employee data'!D254</f>
        <v>Apparel</v>
      </c>
      <c r="E254" s="61">
        <f>'1-4. Gather employee data'!E254</f>
        <v>44017</v>
      </c>
      <c r="F254" s="61">
        <f>'1-4. Gather employee data'!F254</f>
        <v>43647</v>
      </c>
      <c r="G254" s="60">
        <f>'1-4. Gather employee data'!I254</f>
        <v>29686.592366817622</v>
      </c>
      <c r="H254" s="50">
        <f>'1-4. Gather employee data'!J254</f>
        <v>1824.9</v>
      </c>
      <c r="I254" s="59">
        <f>'1-4. Gather employee data'!K254</f>
        <v>16.267517325232955</v>
      </c>
      <c r="J254" s="50" t="str">
        <f>'1-4. Gather employee data'!L254</f>
        <v>Active</v>
      </c>
      <c r="K254" s="50" t="str">
        <f>'1-4. Gather employee data'!M254</f>
        <v>FT</v>
      </c>
      <c r="L254" s="50" t="str">
        <f>'1-4. Gather employee data'!N254</f>
        <v>N/A</v>
      </c>
      <c r="M254" s="50" t="str">
        <f>'1-4. Gather employee data'!O254</f>
        <v>Chicago</v>
      </c>
      <c r="N254" s="50" t="str">
        <f>'1-4. Gather employee data'!P254</f>
        <v>Cook</v>
      </c>
      <c r="O254" s="50" t="str">
        <f>'1-4. Gather employee data'!T254</f>
        <v>IL</v>
      </c>
      <c r="P254" s="50" t="str">
        <f>'1-4. Gather employee data'!V254</f>
        <v>Cook County, IL</v>
      </c>
      <c r="Q254" s="59">
        <f>VLOOKUP(P254,'6. Gather living wage data'!$B$11:$Q$1048576,16,FALSE)</f>
        <v>17.46</v>
      </c>
      <c r="R254" s="60">
        <f>Q254*'Standards &amp; Assumptions'!$C$10*'Standards &amp; Assumptions'!$C$11</f>
        <v>36316.800000000003</v>
      </c>
      <c r="S254" s="28">
        <f t="shared" si="30"/>
        <v>-1.1924826747670458</v>
      </c>
      <c r="T254" s="27">
        <f t="shared" si="31"/>
        <v>-6630.207633182381</v>
      </c>
      <c r="U254" s="26" t="str">
        <f t="shared" si="32"/>
        <v>No</v>
      </c>
      <c r="V254" s="26">
        <f>R254*('Standards &amp; Assumptions'!$C$12)</f>
        <v>5447.52</v>
      </c>
      <c r="W254" s="26">
        <f t="shared" si="33"/>
        <v>30869.280000000002</v>
      </c>
      <c r="X254" s="26">
        <f t="shared" si="34"/>
        <v>41764.320000000007</v>
      </c>
      <c r="Y254" s="26" t="str">
        <f t="shared" si="35"/>
        <v>No</v>
      </c>
    </row>
    <row r="255" spans="2:25" ht="15" thickBot="1" x14ac:dyDescent="0.35">
      <c r="B255" s="154">
        <f>'1-4. Gather employee data'!B255</f>
        <v>243</v>
      </c>
      <c r="C255" s="50" t="str">
        <f>'1-4. Gather employee data'!C255</f>
        <v>Sales Associate</v>
      </c>
      <c r="D255" s="50" t="str">
        <f>'1-4. Gather employee data'!D255</f>
        <v>Apparel</v>
      </c>
      <c r="E255" s="61">
        <f>'1-4. Gather employee data'!E255</f>
        <v>44019</v>
      </c>
      <c r="F255" s="61">
        <f>'1-4. Gather employee data'!F255</f>
        <v>43647</v>
      </c>
      <c r="G255" s="60">
        <f>'1-4. Gather employee data'!I255</f>
        <v>29687.531952473248</v>
      </c>
      <c r="H255" s="50">
        <f>'1-4. Gather employee data'!J255</f>
        <v>1824.9</v>
      </c>
      <c r="I255" s="59">
        <f>'1-4. Gather employee data'!K255</f>
        <v>16.26803219490013</v>
      </c>
      <c r="J255" s="50" t="str">
        <f>'1-4. Gather employee data'!L255</f>
        <v>Active</v>
      </c>
      <c r="K255" s="50" t="str">
        <f>'1-4. Gather employee data'!M255</f>
        <v>FT</v>
      </c>
      <c r="L255" s="50" t="str">
        <f>'1-4. Gather employee data'!N255</f>
        <v>N/A</v>
      </c>
      <c r="M255" s="50" t="str">
        <f>'1-4. Gather employee data'!O255</f>
        <v>Chicago</v>
      </c>
      <c r="N255" s="50" t="str">
        <f>'1-4. Gather employee data'!P255</f>
        <v>Cook</v>
      </c>
      <c r="O255" s="50" t="str">
        <f>'1-4. Gather employee data'!T255</f>
        <v>IL</v>
      </c>
      <c r="P255" s="50" t="str">
        <f>'1-4. Gather employee data'!V255</f>
        <v>Cook County, IL</v>
      </c>
      <c r="Q255" s="59">
        <f>VLOOKUP(P255,'6. Gather living wage data'!$B$11:$Q$1048576,16,FALSE)</f>
        <v>17.46</v>
      </c>
      <c r="R255" s="60">
        <f>Q255*'Standards &amp; Assumptions'!$C$10*'Standards &amp; Assumptions'!$C$11</f>
        <v>36316.800000000003</v>
      </c>
      <c r="S255" s="28">
        <f t="shared" si="30"/>
        <v>-1.1919678050998712</v>
      </c>
      <c r="T255" s="27">
        <f t="shared" si="31"/>
        <v>-6629.2680475267553</v>
      </c>
      <c r="U255" s="26" t="str">
        <f t="shared" si="32"/>
        <v>No</v>
      </c>
      <c r="V255" s="26">
        <f>R255*('Standards &amp; Assumptions'!$C$12)</f>
        <v>5447.52</v>
      </c>
      <c r="W255" s="26">
        <f t="shared" si="33"/>
        <v>30869.280000000002</v>
      </c>
      <c r="X255" s="26">
        <f t="shared" si="34"/>
        <v>41764.320000000007</v>
      </c>
      <c r="Y255" s="26" t="str">
        <f t="shared" si="35"/>
        <v>No</v>
      </c>
    </row>
    <row r="256" spans="2:25" ht="15" thickBot="1" x14ac:dyDescent="0.35">
      <c r="B256" s="154">
        <f>'1-4. Gather employee data'!B256</f>
        <v>244</v>
      </c>
      <c r="C256" s="50" t="str">
        <f>'1-4. Gather employee data'!C256</f>
        <v>Sales Associate</v>
      </c>
      <c r="D256" s="50" t="str">
        <f>'1-4. Gather employee data'!D256</f>
        <v>Apparel</v>
      </c>
      <c r="E256" s="61">
        <f>'1-4. Gather employee data'!E256</f>
        <v>44022</v>
      </c>
      <c r="F256" s="61">
        <f>'1-4. Gather employee data'!F256</f>
        <v>43647</v>
      </c>
      <c r="G256" s="60">
        <f>'1-4. Gather employee data'!I256</f>
        <v>29730.990430785132</v>
      </c>
      <c r="H256" s="50">
        <f>'1-4. Gather employee data'!J256</f>
        <v>1824.9</v>
      </c>
      <c r="I256" s="59">
        <f>'1-4. Gather employee data'!K256</f>
        <v>16.291846364614571</v>
      </c>
      <c r="J256" s="50" t="str">
        <f>'1-4. Gather employee data'!L256</f>
        <v>Active</v>
      </c>
      <c r="K256" s="50" t="str">
        <f>'1-4. Gather employee data'!M256</f>
        <v>FT</v>
      </c>
      <c r="L256" s="50" t="str">
        <f>'1-4. Gather employee data'!N256</f>
        <v>N/A</v>
      </c>
      <c r="M256" s="50" t="str">
        <f>'1-4. Gather employee data'!O256</f>
        <v>Chicago</v>
      </c>
      <c r="N256" s="50" t="str">
        <f>'1-4. Gather employee data'!P256</f>
        <v>Cook</v>
      </c>
      <c r="O256" s="50" t="str">
        <f>'1-4. Gather employee data'!T256</f>
        <v>IL</v>
      </c>
      <c r="P256" s="50" t="str">
        <f>'1-4. Gather employee data'!V256</f>
        <v>Cook County, IL</v>
      </c>
      <c r="Q256" s="59">
        <f>VLOOKUP(P256,'6. Gather living wage data'!$B$11:$Q$1048576,16,FALSE)</f>
        <v>17.46</v>
      </c>
      <c r="R256" s="60">
        <f>Q256*'Standards &amp; Assumptions'!$C$10*'Standards &amp; Assumptions'!$C$11</f>
        <v>36316.800000000003</v>
      </c>
      <c r="S256" s="28">
        <f t="shared" si="30"/>
        <v>-1.1681536353854298</v>
      </c>
      <c r="T256" s="27">
        <f t="shared" si="31"/>
        <v>-6585.8095692148709</v>
      </c>
      <c r="U256" s="26" t="str">
        <f t="shared" si="32"/>
        <v>No</v>
      </c>
      <c r="V256" s="26">
        <f>R256*('Standards &amp; Assumptions'!$C$12)</f>
        <v>5447.52</v>
      </c>
      <c r="W256" s="26">
        <f t="shared" si="33"/>
        <v>30869.280000000002</v>
      </c>
      <c r="X256" s="26">
        <f t="shared" si="34"/>
        <v>41764.320000000007</v>
      </c>
      <c r="Y256" s="26" t="str">
        <f t="shared" si="35"/>
        <v>No</v>
      </c>
    </row>
    <row r="257" spans="2:25" ht="15" thickBot="1" x14ac:dyDescent="0.35">
      <c r="B257" s="154">
        <f>'1-4. Gather employee data'!B257</f>
        <v>245</v>
      </c>
      <c r="C257" s="50" t="str">
        <f>'1-4. Gather employee data'!C257</f>
        <v>Sales Associate</v>
      </c>
      <c r="D257" s="50" t="str">
        <f>'1-4. Gather employee data'!D257</f>
        <v>Apparel</v>
      </c>
      <c r="E257" s="61">
        <f>'1-4. Gather employee data'!E257</f>
        <v>44016</v>
      </c>
      <c r="F257" s="61">
        <f>'1-4. Gather employee data'!F257</f>
        <v>43647</v>
      </c>
      <c r="G257" s="60">
        <f>'1-4. Gather employee data'!I257</f>
        <v>28896.954523287019</v>
      </c>
      <c r="H257" s="50">
        <f>'1-4. Gather employee data'!J257</f>
        <v>1772.76</v>
      </c>
      <c r="I257" s="59">
        <f>'1-4. Gather employee data'!K257</f>
        <v>16.30054520819909</v>
      </c>
      <c r="J257" s="50" t="str">
        <f>'1-4. Gather employee data'!L257</f>
        <v>Active</v>
      </c>
      <c r="K257" s="50" t="str">
        <f>'1-4. Gather employee data'!M257</f>
        <v>FT</v>
      </c>
      <c r="L257" s="50" t="str">
        <f>'1-4. Gather employee data'!N257</f>
        <v>N/A</v>
      </c>
      <c r="M257" s="50" t="str">
        <f>'1-4. Gather employee data'!O257</f>
        <v>Chicago</v>
      </c>
      <c r="N257" s="50" t="str">
        <f>'1-4. Gather employee data'!P257</f>
        <v>Cook</v>
      </c>
      <c r="O257" s="50" t="str">
        <f>'1-4. Gather employee data'!T257</f>
        <v>IL</v>
      </c>
      <c r="P257" s="50" t="str">
        <f>'1-4. Gather employee data'!V257</f>
        <v>Cook County, IL</v>
      </c>
      <c r="Q257" s="59">
        <f>VLOOKUP(P257,'6. Gather living wage data'!$B$11:$Q$1048576,16,FALSE)</f>
        <v>17.46</v>
      </c>
      <c r="R257" s="60">
        <f>Q257*'Standards &amp; Assumptions'!$C$10*'Standards &amp; Assumptions'!$C$11</f>
        <v>36316.800000000003</v>
      </c>
      <c r="S257" s="28">
        <f t="shared" si="30"/>
        <v>-1.1594547918009113</v>
      </c>
      <c r="T257" s="27">
        <f t="shared" si="31"/>
        <v>-7419.8454767129842</v>
      </c>
      <c r="U257" s="26" t="str">
        <f t="shared" si="32"/>
        <v>No</v>
      </c>
      <c r="V257" s="26">
        <f>R257*('Standards &amp; Assumptions'!$C$12)</f>
        <v>5447.52</v>
      </c>
      <c r="W257" s="26">
        <f t="shared" si="33"/>
        <v>30869.280000000002</v>
      </c>
      <c r="X257" s="26">
        <f t="shared" si="34"/>
        <v>41764.320000000007</v>
      </c>
      <c r="Y257" s="26" t="str">
        <f t="shared" si="35"/>
        <v>No</v>
      </c>
    </row>
    <row r="258" spans="2:25" ht="15" thickBot="1" x14ac:dyDescent="0.35">
      <c r="B258" s="154">
        <f>'1-4. Gather employee data'!B258</f>
        <v>246</v>
      </c>
      <c r="C258" s="50" t="str">
        <f>'1-4. Gather employee data'!C258</f>
        <v>Sales Associate</v>
      </c>
      <c r="D258" s="50" t="str">
        <f>'1-4. Gather employee data'!D258</f>
        <v>Apparel</v>
      </c>
      <c r="E258" s="61">
        <f>'1-4. Gather employee data'!E258</f>
        <v>44021</v>
      </c>
      <c r="F258" s="61">
        <f>'1-4. Gather employee data'!F258</f>
        <v>43647</v>
      </c>
      <c r="G258" s="60">
        <f>'1-4. Gather employee data'!I258</f>
        <v>28913.911409760462</v>
      </c>
      <c r="H258" s="50">
        <f>'1-4. Gather employee data'!J258</f>
        <v>1772.76</v>
      </c>
      <c r="I258" s="59">
        <f>'1-4. Gather employee data'!K258</f>
        <v>16.310110454748788</v>
      </c>
      <c r="J258" s="50" t="str">
        <f>'1-4. Gather employee data'!L258</f>
        <v>Active</v>
      </c>
      <c r="K258" s="50" t="str">
        <f>'1-4. Gather employee data'!M258</f>
        <v>FT</v>
      </c>
      <c r="L258" s="50" t="str">
        <f>'1-4. Gather employee data'!N258</f>
        <v>N/A</v>
      </c>
      <c r="M258" s="50" t="str">
        <f>'1-4. Gather employee data'!O258</f>
        <v>Chicago</v>
      </c>
      <c r="N258" s="50" t="str">
        <f>'1-4. Gather employee data'!P258</f>
        <v>Cook</v>
      </c>
      <c r="O258" s="50" t="str">
        <f>'1-4. Gather employee data'!T258</f>
        <v>IL</v>
      </c>
      <c r="P258" s="50" t="str">
        <f>'1-4. Gather employee data'!V258</f>
        <v>Cook County, IL</v>
      </c>
      <c r="Q258" s="59">
        <f>VLOOKUP(P258,'6. Gather living wage data'!$B$11:$Q$1048576,16,FALSE)</f>
        <v>17.46</v>
      </c>
      <c r="R258" s="60">
        <f>Q258*'Standards &amp; Assumptions'!$C$10*'Standards &amp; Assumptions'!$C$11</f>
        <v>36316.800000000003</v>
      </c>
      <c r="S258" s="28">
        <f t="shared" si="30"/>
        <v>-1.149889545251213</v>
      </c>
      <c r="T258" s="27">
        <f t="shared" si="31"/>
        <v>-7402.8885902395414</v>
      </c>
      <c r="U258" s="26" t="str">
        <f t="shared" si="32"/>
        <v>No</v>
      </c>
      <c r="V258" s="26">
        <f>R258*('Standards &amp; Assumptions'!$C$12)</f>
        <v>5447.52</v>
      </c>
      <c r="W258" s="26">
        <f t="shared" si="33"/>
        <v>30869.280000000002</v>
      </c>
      <c r="X258" s="26">
        <f t="shared" si="34"/>
        <v>41764.320000000007</v>
      </c>
      <c r="Y258" s="26" t="str">
        <f t="shared" si="35"/>
        <v>No</v>
      </c>
    </row>
    <row r="259" spans="2:25" ht="15" thickBot="1" x14ac:dyDescent="0.35">
      <c r="B259" s="154">
        <f>'1-4. Gather employee data'!B259</f>
        <v>247</v>
      </c>
      <c r="C259" s="50" t="str">
        <f>'1-4. Gather employee data'!C259</f>
        <v>Sales Associate</v>
      </c>
      <c r="D259" s="50" t="str">
        <f>'1-4. Gather employee data'!D259</f>
        <v>Apparel</v>
      </c>
      <c r="E259" s="61">
        <f>'1-4. Gather employee data'!E259</f>
        <v>44030</v>
      </c>
      <c r="F259" s="61">
        <f>'1-4. Gather employee data'!F259</f>
        <v>43647</v>
      </c>
      <c r="G259" s="60">
        <f>'1-4. Gather employee data'!I259</f>
        <v>28069.707799706248</v>
      </c>
      <c r="H259" s="50">
        <f>'1-4. Gather employee data'!J259</f>
        <v>1720.6200000000001</v>
      </c>
      <c r="I259" s="59">
        <f>'1-4. Gather employee data'!K259</f>
        <v>16.313717032061842</v>
      </c>
      <c r="J259" s="50" t="str">
        <f>'1-4. Gather employee data'!L259</f>
        <v>Active</v>
      </c>
      <c r="K259" s="50" t="str">
        <f>'1-4. Gather employee data'!M259</f>
        <v>FT</v>
      </c>
      <c r="L259" s="50" t="str">
        <f>'1-4. Gather employee data'!N259</f>
        <v>N/A</v>
      </c>
      <c r="M259" s="50" t="str">
        <f>'1-4. Gather employee data'!O259</f>
        <v>Chicago</v>
      </c>
      <c r="N259" s="50" t="str">
        <f>'1-4. Gather employee data'!P259</f>
        <v>Cook</v>
      </c>
      <c r="O259" s="50" t="str">
        <f>'1-4. Gather employee data'!T259</f>
        <v>IL</v>
      </c>
      <c r="P259" s="50" t="str">
        <f>'1-4. Gather employee data'!V259</f>
        <v>Cook County, IL</v>
      </c>
      <c r="Q259" s="59">
        <f>VLOOKUP(P259,'6. Gather living wage data'!$B$11:$Q$1048576,16,FALSE)</f>
        <v>17.46</v>
      </c>
      <c r="R259" s="60">
        <f>Q259*'Standards &amp; Assumptions'!$C$10*'Standards &amp; Assumptions'!$C$11</f>
        <v>36316.800000000003</v>
      </c>
      <c r="S259" s="28">
        <f t="shared" si="30"/>
        <v>-1.1462829679381592</v>
      </c>
      <c r="T259" s="27">
        <f t="shared" si="31"/>
        <v>-8247.092200293755</v>
      </c>
      <c r="U259" s="26" t="str">
        <f t="shared" si="32"/>
        <v>No</v>
      </c>
      <c r="V259" s="26">
        <f>R259*('Standards &amp; Assumptions'!$C$12)</f>
        <v>5447.52</v>
      </c>
      <c r="W259" s="26">
        <f t="shared" si="33"/>
        <v>30869.280000000002</v>
      </c>
      <c r="X259" s="26">
        <f t="shared" si="34"/>
        <v>41764.320000000007</v>
      </c>
      <c r="Y259" s="26" t="str">
        <f t="shared" si="35"/>
        <v>No</v>
      </c>
    </row>
    <row r="260" spans="2:25" ht="15" thickBot="1" x14ac:dyDescent="0.35">
      <c r="B260" s="154">
        <f>'1-4. Gather employee data'!B260</f>
        <v>248</v>
      </c>
      <c r="C260" s="50" t="str">
        <f>'1-4. Gather employee data'!C260</f>
        <v>Sales Associate</v>
      </c>
      <c r="D260" s="50" t="str">
        <f>'1-4. Gather employee data'!D260</f>
        <v>Apparel</v>
      </c>
      <c r="E260" s="61">
        <f>'1-4. Gather employee data'!E260</f>
        <v>44020</v>
      </c>
      <c r="F260" s="61">
        <f>'1-4. Gather employee data'!F260</f>
        <v>43647</v>
      </c>
      <c r="G260" s="60">
        <f>'1-4. Gather employee data'!I260</f>
        <v>27229.34159579737</v>
      </c>
      <c r="H260" s="50">
        <f>'1-4. Gather employee data'!J260</f>
        <v>1668.48</v>
      </c>
      <c r="I260" s="59">
        <f>'1-4. Gather employee data'!K260</f>
        <v>16.319848961807974</v>
      </c>
      <c r="J260" s="50" t="str">
        <f>'1-4. Gather employee data'!L260</f>
        <v>Active</v>
      </c>
      <c r="K260" s="50" t="str">
        <f>'1-4. Gather employee data'!M260</f>
        <v>FT</v>
      </c>
      <c r="L260" s="50" t="str">
        <f>'1-4. Gather employee data'!N260</f>
        <v>N/A</v>
      </c>
      <c r="M260" s="50" t="str">
        <f>'1-4. Gather employee data'!O260</f>
        <v>Chicago</v>
      </c>
      <c r="N260" s="50" t="str">
        <f>'1-4. Gather employee data'!P260</f>
        <v>Cook</v>
      </c>
      <c r="O260" s="50" t="str">
        <f>'1-4. Gather employee data'!T260</f>
        <v>IL</v>
      </c>
      <c r="P260" s="50" t="str">
        <f>'1-4. Gather employee data'!V260</f>
        <v>Cook County, IL</v>
      </c>
      <c r="Q260" s="59">
        <f>VLOOKUP(P260,'6. Gather living wage data'!$B$11:$Q$1048576,16,FALSE)</f>
        <v>17.46</v>
      </c>
      <c r="R260" s="60">
        <f>Q260*'Standards &amp; Assumptions'!$C$10*'Standards &amp; Assumptions'!$C$11</f>
        <v>36316.800000000003</v>
      </c>
      <c r="S260" s="28">
        <f t="shared" si="30"/>
        <v>-1.1401510381920268</v>
      </c>
      <c r="T260" s="27">
        <f t="shared" si="31"/>
        <v>-9087.4584042026327</v>
      </c>
      <c r="U260" s="26" t="str">
        <f t="shared" si="32"/>
        <v>No</v>
      </c>
      <c r="V260" s="26">
        <f>R260*('Standards &amp; Assumptions'!$C$12)</f>
        <v>5447.52</v>
      </c>
      <c r="W260" s="26">
        <f t="shared" si="33"/>
        <v>30869.280000000002</v>
      </c>
      <c r="X260" s="26">
        <f t="shared" si="34"/>
        <v>41764.320000000007</v>
      </c>
      <c r="Y260" s="26" t="str">
        <f t="shared" si="35"/>
        <v>No</v>
      </c>
    </row>
    <row r="261" spans="2:25" ht="15" thickBot="1" x14ac:dyDescent="0.35">
      <c r="B261" s="154">
        <f>'1-4. Gather employee data'!B261</f>
        <v>249</v>
      </c>
      <c r="C261" s="50" t="str">
        <f>'1-4. Gather employee data'!C261</f>
        <v>Sales Associate</v>
      </c>
      <c r="D261" s="50" t="str">
        <f>'1-4. Gather employee data'!D261</f>
        <v>Apparel</v>
      </c>
      <c r="E261" s="61">
        <f>'1-4. Gather employee data'!E261</f>
        <v>44033</v>
      </c>
      <c r="F261" s="61">
        <f>'1-4. Gather employee data'!F261</f>
        <v>43647</v>
      </c>
      <c r="G261" s="60">
        <f>'1-4. Gather employee data'!I261</f>
        <v>27240.227654377737</v>
      </c>
      <c r="H261" s="50">
        <f>'1-4. Gather employee data'!J261</f>
        <v>1668.48</v>
      </c>
      <c r="I261" s="59">
        <f>'1-4. Gather employee data'!K261</f>
        <v>16.326373498260534</v>
      </c>
      <c r="J261" s="50" t="str">
        <f>'1-4. Gather employee data'!L261</f>
        <v>Active</v>
      </c>
      <c r="K261" s="50" t="str">
        <f>'1-4. Gather employee data'!M261</f>
        <v>FT</v>
      </c>
      <c r="L261" s="50" t="str">
        <f>'1-4. Gather employee data'!N261</f>
        <v>N/A</v>
      </c>
      <c r="M261" s="50" t="str">
        <f>'1-4. Gather employee data'!O261</f>
        <v>Chicago</v>
      </c>
      <c r="N261" s="50" t="str">
        <f>'1-4. Gather employee data'!P261</f>
        <v>Cook</v>
      </c>
      <c r="O261" s="50" t="str">
        <f>'1-4. Gather employee data'!T261</f>
        <v>IL</v>
      </c>
      <c r="P261" s="50" t="str">
        <f>'1-4. Gather employee data'!V261</f>
        <v>Cook County, IL</v>
      </c>
      <c r="Q261" s="59">
        <f>VLOOKUP(P261,'6. Gather living wage data'!$B$11:$Q$1048576,16,FALSE)</f>
        <v>17.46</v>
      </c>
      <c r="R261" s="60">
        <f>Q261*'Standards &amp; Assumptions'!$C$10*'Standards &amp; Assumptions'!$C$11</f>
        <v>36316.800000000003</v>
      </c>
      <c r="S261" s="28">
        <f t="shared" si="30"/>
        <v>-1.1336265017394673</v>
      </c>
      <c r="T261" s="27">
        <f t="shared" si="31"/>
        <v>-9076.5723456222659</v>
      </c>
      <c r="U261" s="26" t="str">
        <f t="shared" si="32"/>
        <v>No</v>
      </c>
      <c r="V261" s="26">
        <f>R261*('Standards &amp; Assumptions'!$C$12)</f>
        <v>5447.52</v>
      </c>
      <c r="W261" s="26">
        <f t="shared" si="33"/>
        <v>30869.280000000002</v>
      </c>
      <c r="X261" s="26">
        <f t="shared" si="34"/>
        <v>41764.320000000007</v>
      </c>
      <c r="Y261" s="26" t="str">
        <f t="shared" si="35"/>
        <v>No</v>
      </c>
    </row>
    <row r="262" spans="2:25" ht="15" thickBot="1" x14ac:dyDescent="0.35">
      <c r="B262" s="154">
        <f>'1-4. Gather employee data'!B262</f>
        <v>250</v>
      </c>
      <c r="C262" s="50" t="str">
        <f>'1-4. Gather employee data'!C262</f>
        <v>Senior Sales Associate</v>
      </c>
      <c r="D262" s="50" t="str">
        <f>'1-4. Gather employee data'!D262</f>
        <v>Apparel</v>
      </c>
      <c r="E262" s="61">
        <f>'1-4. Gather employee data'!E262</f>
        <v>43831</v>
      </c>
      <c r="F262" s="61">
        <f>'1-4. Gather employee data'!F262</f>
        <v>43647</v>
      </c>
      <c r="G262" s="60">
        <f>'1-4. Gather employee data'!I262</f>
        <v>34123.416938734001</v>
      </c>
      <c r="H262" s="50">
        <f>'1-4. Gather employee data'!J262</f>
        <v>2085.6</v>
      </c>
      <c r="I262" s="59">
        <f>'1-4. Gather employee data'!K262</f>
        <v>16.361438885085349</v>
      </c>
      <c r="J262" s="50" t="str">
        <f>'1-4. Gather employee data'!L262</f>
        <v>Active</v>
      </c>
      <c r="K262" s="50" t="str">
        <f>'1-4. Gather employee data'!M262</f>
        <v>FT</v>
      </c>
      <c r="L262" s="50" t="str">
        <f>'1-4. Gather employee data'!N262</f>
        <v>N/A</v>
      </c>
      <c r="M262" s="50" t="str">
        <f>'1-4. Gather employee data'!O262</f>
        <v>Chicago</v>
      </c>
      <c r="N262" s="50" t="str">
        <f>'1-4. Gather employee data'!P262</f>
        <v>Cook</v>
      </c>
      <c r="O262" s="50" t="str">
        <f>'1-4. Gather employee data'!T262</f>
        <v>IL</v>
      </c>
      <c r="P262" s="50" t="str">
        <f>'1-4. Gather employee data'!V262</f>
        <v>Cook County, IL</v>
      </c>
      <c r="Q262" s="59">
        <f>VLOOKUP(P262,'6. Gather living wage data'!$B$11:$Q$1048576,16,FALSE)</f>
        <v>17.46</v>
      </c>
      <c r="R262" s="60">
        <f>Q262*'Standards &amp; Assumptions'!$C$10*'Standards &amp; Assumptions'!$C$11</f>
        <v>36316.800000000003</v>
      </c>
      <c r="S262" s="28">
        <f t="shared" si="30"/>
        <v>-1.0985611149146521</v>
      </c>
      <c r="T262" s="27">
        <f t="shared" si="31"/>
        <v>-2193.3830612660022</v>
      </c>
      <c r="U262" s="26" t="str">
        <f t="shared" si="32"/>
        <v>No</v>
      </c>
      <c r="V262" s="26">
        <f>R262*('Standards &amp; Assumptions'!$C$12)</f>
        <v>5447.52</v>
      </c>
      <c r="W262" s="26">
        <f t="shared" si="33"/>
        <v>30869.280000000002</v>
      </c>
      <c r="X262" s="26">
        <f t="shared" si="34"/>
        <v>41764.320000000007</v>
      </c>
      <c r="Y262" s="26" t="str">
        <f t="shared" si="35"/>
        <v>Yes</v>
      </c>
    </row>
    <row r="263" spans="2:25" ht="15" thickBot="1" x14ac:dyDescent="0.35">
      <c r="B263" s="154">
        <f>'1-4. Gather employee data'!B263</f>
        <v>251</v>
      </c>
      <c r="C263" s="50" t="str">
        <f>'1-4. Gather employee data'!C263</f>
        <v>Senior Sales Associate</v>
      </c>
      <c r="D263" s="50" t="str">
        <f>'1-4. Gather employee data'!D263</f>
        <v>Apparel</v>
      </c>
      <c r="E263" s="61">
        <f>'1-4. Gather employee data'!E263</f>
        <v>41640</v>
      </c>
      <c r="F263" s="61">
        <f>'1-4. Gather employee data'!F263</f>
        <v>43647</v>
      </c>
      <c r="G263" s="60">
        <f>'1-4. Gather employee data'!I263</f>
        <v>34135.114074176163</v>
      </c>
      <c r="H263" s="50">
        <f>'1-4. Gather employee data'!J263</f>
        <v>2085.6</v>
      </c>
      <c r="I263" s="59">
        <f>'1-4. Gather employee data'!K263</f>
        <v>16.367047408024629</v>
      </c>
      <c r="J263" s="50" t="str">
        <f>'1-4. Gather employee data'!L263</f>
        <v>Active</v>
      </c>
      <c r="K263" s="50" t="str">
        <f>'1-4. Gather employee data'!M263</f>
        <v>FT</v>
      </c>
      <c r="L263" s="50" t="str">
        <f>'1-4. Gather employee data'!N263</f>
        <v>N/A</v>
      </c>
      <c r="M263" s="50" t="str">
        <f>'1-4. Gather employee data'!O263</f>
        <v>Chicago</v>
      </c>
      <c r="N263" s="50" t="str">
        <f>'1-4. Gather employee data'!P263</f>
        <v>Cook</v>
      </c>
      <c r="O263" s="50" t="str">
        <f>'1-4. Gather employee data'!T263</f>
        <v>IL</v>
      </c>
      <c r="P263" s="50" t="str">
        <f>'1-4. Gather employee data'!V263</f>
        <v>Cook County, IL</v>
      </c>
      <c r="Q263" s="59">
        <f>VLOOKUP(P263,'6. Gather living wage data'!$B$11:$Q$1048576,16,FALSE)</f>
        <v>17.46</v>
      </c>
      <c r="R263" s="60">
        <f>Q263*'Standards &amp; Assumptions'!$C$10*'Standards &amp; Assumptions'!$C$11</f>
        <v>36316.800000000003</v>
      </c>
      <c r="S263" s="28">
        <f t="shared" si="30"/>
        <v>-1.0929525919753722</v>
      </c>
      <c r="T263" s="27">
        <f t="shared" si="31"/>
        <v>-2181.6859258238401</v>
      </c>
      <c r="U263" s="26" t="str">
        <f t="shared" si="32"/>
        <v>No</v>
      </c>
      <c r="V263" s="26">
        <f>R263*('Standards &amp; Assumptions'!$C$12)</f>
        <v>5447.52</v>
      </c>
      <c r="W263" s="26">
        <f t="shared" si="33"/>
        <v>30869.280000000002</v>
      </c>
      <c r="X263" s="26">
        <f t="shared" si="34"/>
        <v>41764.320000000007</v>
      </c>
      <c r="Y263" s="26" t="str">
        <f t="shared" si="35"/>
        <v>Yes</v>
      </c>
    </row>
    <row r="264" spans="2:25" ht="15" thickBot="1" x14ac:dyDescent="0.35">
      <c r="B264" s="154">
        <f>'1-4. Gather employee data'!B264</f>
        <v>252</v>
      </c>
      <c r="C264" s="50" t="str">
        <f>'1-4. Gather employee data'!C264</f>
        <v>Sales Associate</v>
      </c>
      <c r="D264" s="50" t="str">
        <f>'1-4. Gather employee data'!D264</f>
        <v>Apparel</v>
      </c>
      <c r="E264" s="61">
        <f>'1-4. Gather employee data'!E264</f>
        <v>44028</v>
      </c>
      <c r="F264" s="61">
        <f>'1-4. Gather employee data'!F264</f>
        <v>43647</v>
      </c>
      <c r="G264" s="60">
        <f>'1-4. Gather employee data'!I264</f>
        <v>34139.351294592241</v>
      </c>
      <c r="H264" s="50">
        <f>'1-4. Gather employee data'!J264</f>
        <v>2085.6</v>
      </c>
      <c r="I264" s="59">
        <f>'1-4. Gather employee data'!K264</f>
        <v>16.369079063383314</v>
      </c>
      <c r="J264" s="50" t="str">
        <f>'1-4. Gather employee data'!L264</f>
        <v>Active</v>
      </c>
      <c r="K264" s="50" t="str">
        <f>'1-4. Gather employee data'!M264</f>
        <v>FT</v>
      </c>
      <c r="L264" s="50" t="str">
        <f>'1-4. Gather employee data'!N264</f>
        <v>N/A</v>
      </c>
      <c r="M264" s="50" t="str">
        <f>'1-4. Gather employee data'!O264</f>
        <v>Chicago</v>
      </c>
      <c r="N264" s="50" t="str">
        <f>'1-4. Gather employee data'!P264</f>
        <v>Cook</v>
      </c>
      <c r="O264" s="50" t="str">
        <f>'1-4. Gather employee data'!T264</f>
        <v>IL</v>
      </c>
      <c r="P264" s="50" t="str">
        <f>'1-4. Gather employee data'!V264</f>
        <v>Cook County, IL</v>
      </c>
      <c r="Q264" s="59">
        <f>VLOOKUP(P264,'6. Gather living wage data'!$B$11:$Q$1048576,16,FALSE)</f>
        <v>17.46</v>
      </c>
      <c r="R264" s="60">
        <f>Q264*'Standards &amp; Assumptions'!$C$10*'Standards &amp; Assumptions'!$C$11</f>
        <v>36316.800000000003</v>
      </c>
      <c r="S264" s="28">
        <f t="shared" si="30"/>
        <v>-1.090920936616687</v>
      </c>
      <c r="T264" s="27">
        <f t="shared" si="31"/>
        <v>-2177.4487054077617</v>
      </c>
      <c r="U264" s="26" t="str">
        <f t="shared" si="32"/>
        <v>No</v>
      </c>
      <c r="V264" s="26">
        <f>R264*('Standards &amp; Assumptions'!$C$12)</f>
        <v>5447.52</v>
      </c>
      <c r="W264" s="26">
        <f t="shared" si="33"/>
        <v>30869.280000000002</v>
      </c>
      <c r="X264" s="26">
        <f t="shared" si="34"/>
        <v>41764.320000000007</v>
      </c>
      <c r="Y264" s="26" t="str">
        <f t="shared" si="35"/>
        <v>Yes</v>
      </c>
    </row>
    <row r="265" spans="2:25" ht="15" thickBot="1" x14ac:dyDescent="0.35">
      <c r="B265" s="154">
        <f>'1-4. Gather employee data'!B265</f>
        <v>253</v>
      </c>
      <c r="C265" s="50" t="str">
        <f>'1-4. Gather employee data'!C265</f>
        <v>Sales Associate</v>
      </c>
      <c r="D265" s="50" t="str">
        <f>'1-4. Gather employee data'!D265</f>
        <v>Apparel</v>
      </c>
      <c r="E265" s="61">
        <f>'1-4. Gather employee data'!E265</f>
        <v>44034</v>
      </c>
      <c r="F265" s="61">
        <f>'1-4. Gather employee data'!F265</f>
        <v>43647</v>
      </c>
      <c r="G265" s="60">
        <f>'1-4. Gather employee data'!I265</f>
        <v>34139.558039512922</v>
      </c>
      <c r="H265" s="50">
        <f>'1-4. Gather employee data'!J265</f>
        <v>2085.6</v>
      </c>
      <c r="I265" s="59">
        <f>'1-4. Gather employee data'!K265</f>
        <v>16.369178193092118</v>
      </c>
      <c r="J265" s="50" t="str">
        <f>'1-4. Gather employee data'!L265</f>
        <v>Active</v>
      </c>
      <c r="K265" s="50" t="str">
        <f>'1-4. Gather employee data'!M265</f>
        <v>FT</v>
      </c>
      <c r="L265" s="50" t="str">
        <f>'1-4. Gather employee data'!N265</f>
        <v>N/A</v>
      </c>
      <c r="M265" s="50" t="str">
        <f>'1-4. Gather employee data'!O265</f>
        <v>Chicago</v>
      </c>
      <c r="N265" s="50" t="str">
        <f>'1-4. Gather employee data'!P265</f>
        <v>Cook</v>
      </c>
      <c r="O265" s="50" t="str">
        <f>'1-4. Gather employee data'!T265</f>
        <v>IL</v>
      </c>
      <c r="P265" s="50" t="str">
        <f>'1-4. Gather employee data'!V265</f>
        <v>Cook County, IL</v>
      </c>
      <c r="Q265" s="59">
        <f>VLOOKUP(P265,'6. Gather living wage data'!$B$11:$Q$1048576,16,FALSE)</f>
        <v>17.46</v>
      </c>
      <c r="R265" s="60">
        <f>Q265*'Standards &amp; Assumptions'!$C$10*'Standards &amp; Assumptions'!$C$11</f>
        <v>36316.800000000003</v>
      </c>
      <c r="S265" s="28">
        <f t="shared" si="30"/>
        <v>-1.0908218069078828</v>
      </c>
      <c r="T265" s="27">
        <f t="shared" si="31"/>
        <v>-2177.2419604870811</v>
      </c>
      <c r="U265" s="26" t="str">
        <f t="shared" si="32"/>
        <v>No</v>
      </c>
      <c r="V265" s="26">
        <f>R265*('Standards &amp; Assumptions'!$C$12)</f>
        <v>5447.52</v>
      </c>
      <c r="W265" s="26">
        <f t="shared" si="33"/>
        <v>30869.280000000002</v>
      </c>
      <c r="X265" s="26">
        <f t="shared" si="34"/>
        <v>41764.320000000007</v>
      </c>
      <c r="Y265" s="26" t="str">
        <f t="shared" si="35"/>
        <v>Yes</v>
      </c>
    </row>
    <row r="266" spans="2:25" ht="15" thickBot="1" x14ac:dyDescent="0.35">
      <c r="B266" s="154">
        <f>'1-4. Gather employee data'!B266</f>
        <v>254</v>
      </c>
      <c r="C266" s="50" t="str">
        <f>'1-4. Gather employee data'!C266</f>
        <v>Sales Associate</v>
      </c>
      <c r="D266" s="50" t="str">
        <f>'1-4. Gather employee data'!D266</f>
        <v>Apparel</v>
      </c>
      <c r="E266" s="61">
        <f>'1-4. Gather employee data'!E266</f>
        <v>44018</v>
      </c>
      <c r="F266" s="61">
        <f>'1-4. Gather employee data'!F266</f>
        <v>43647</v>
      </c>
      <c r="G266" s="60">
        <f>'1-4. Gather employee data'!I266</f>
        <v>34149.793381640746</v>
      </c>
      <c r="H266" s="50">
        <f>'1-4. Gather employee data'!J266</f>
        <v>2085.6</v>
      </c>
      <c r="I266" s="59">
        <f>'1-4. Gather employee data'!K266</f>
        <v>16.374085817817772</v>
      </c>
      <c r="J266" s="50" t="str">
        <f>'1-4. Gather employee data'!L266</f>
        <v>Active</v>
      </c>
      <c r="K266" s="50" t="str">
        <f>'1-4. Gather employee data'!M266</f>
        <v>FT</v>
      </c>
      <c r="L266" s="50" t="str">
        <f>'1-4. Gather employee data'!N266</f>
        <v>N/A</v>
      </c>
      <c r="M266" s="50" t="str">
        <f>'1-4. Gather employee data'!O266</f>
        <v>Chicago</v>
      </c>
      <c r="N266" s="50" t="str">
        <f>'1-4. Gather employee data'!P266</f>
        <v>Cook</v>
      </c>
      <c r="O266" s="50" t="str">
        <f>'1-4. Gather employee data'!T266</f>
        <v>IL</v>
      </c>
      <c r="P266" s="50" t="str">
        <f>'1-4. Gather employee data'!V266</f>
        <v>Cook County, IL</v>
      </c>
      <c r="Q266" s="59">
        <f>VLOOKUP(P266,'6. Gather living wage data'!$B$11:$Q$1048576,16,FALSE)</f>
        <v>17.46</v>
      </c>
      <c r="R266" s="60">
        <f>Q266*'Standards &amp; Assumptions'!$C$10*'Standards &amp; Assumptions'!$C$11</f>
        <v>36316.800000000003</v>
      </c>
      <c r="S266" s="28">
        <f t="shared" si="30"/>
        <v>-1.0859141821822291</v>
      </c>
      <c r="T266" s="27">
        <f t="shared" si="31"/>
        <v>-2167.0066183592571</v>
      </c>
      <c r="U266" s="26" t="str">
        <f t="shared" si="32"/>
        <v>No</v>
      </c>
      <c r="V266" s="26">
        <f>R266*('Standards &amp; Assumptions'!$C$12)</f>
        <v>5447.52</v>
      </c>
      <c r="W266" s="26">
        <f t="shared" si="33"/>
        <v>30869.280000000002</v>
      </c>
      <c r="X266" s="26">
        <f t="shared" si="34"/>
        <v>41764.320000000007</v>
      </c>
      <c r="Y266" s="26" t="str">
        <f t="shared" si="35"/>
        <v>Yes</v>
      </c>
    </row>
    <row r="267" spans="2:25" ht="15" thickBot="1" x14ac:dyDescent="0.35">
      <c r="B267" s="154">
        <f>'1-4. Gather employee data'!B267</f>
        <v>255</v>
      </c>
      <c r="C267" s="50" t="str">
        <f>'1-4. Gather employee data'!C267</f>
        <v>Sales Associate</v>
      </c>
      <c r="D267" s="50" t="str">
        <f>'1-4. Gather employee data'!D267</f>
        <v>Apparel</v>
      </c>
      <c r="E267" s="61">
        <f>'1-4. Gather employee data'!E267</f>
        <v>44024</v>
      </c>
      <c r="F267" s="61">
        <f>'1-4. Gather employee data'!F267</f>
        <v>43647</v>
      </c>
      <c r="G267" s="60">
        <f>'1-4. Gather employee data'!I267</f>
        <v>34152.604972535635</v>
      </c>
      <c r="H267" s="50">
        <f>'1-4. Gather employee data'!J267</f>
        <v>2085.6</v>
      </c>
      <c r="I267" s="59">
        <f>'1-4. Gather employee data'!K267</f>
        <v>16.375433914717892</v>
      </c>
      <c r="J267" s="50" t="str">
        <f>'1-4. Gather employee data'!L267</f>
        <v>Active</v>
      </c>
      <c r="K267" s="50" t="str">
        <f>'1-4. Gather employee data'!M267</f>
        <v>FT</v>
      </c>
      <c r="L267" s="50" t="str">
        <f>'1-4. Gather employee data'!N267</f>
        <v>N/A</v>
      </c>
      <c r="M267" s="50" t="str">
        <f>'1-4. Gather employee data'!O267</f>
        <v>Chicago</v>
      </c>
      <c r="N267" s="50" t="str">
        <f>'1-4. Gather employee data'!P267</f>
        <v>Cook</v>
      </c>
      <c r="O267" s="50" t="str">
        <f>'1-4. Gather employee data'!T267</f>
        <v>IL</v>
      </c>
      <c r="P267" s="50" t="str">
        <f>'1-4. Gather employee data'!V267</f>
        <v>Cook County, IL</v>
      </c>
      <c r="Q267" s="59">
        <f>VLOOKUP(P267,'6. Gather living wage data'!$B$11:$Q$1048576,16,FALSE)</f>
        <v>17.46</v>
      </c>
      <c r="R267" s="60">
        <f>Q267*'Standards &amp; Assumptions'!$C$10*'Standards &amp; Assumptions'!$C$11</f>
        <v>36316.800000000003</v>
      </c>
      <c r="S267" s="28">
        <f t="shared" si="30"/>
        <v>-1.0845660852821091</v>
      </c>
      <c r="T267" s="27">
        <f t="shared" si="31"/>
        <v>-2164.1950274643677</v>
      </c>
      <c r="U267" s="26" t="str">
        <f t="shared" si="32"/>
        <v>No</v>
      </c>
      <c r="V267" s="26">
        <f>R267*('Standards &amp; Assumptions'!$C$12)</f>
        <v>5447.52</v>
      </c>
      <c r="W267" s="26">
        <f t="shared" si="33"/>
        <v>30869.280000000002</v>
      </c>
      <c r="X267" s="26">
        <f t="shared" si="34"/>
        <v>41764.320000000007</v>
      </c>
      <c r="Y267" s="26" t="str">
        <f t="shared" si="35"/>
        <v>Yes</v>
      </c>
    </row>
    <row r="268" spans="2:25" ht="15" thickBot="1" x14ac:dyDescent="0.35">
      <c r="B268" s="154">
        <f>'1-4. Gather employee data'!B268</f>
        <v>256</v>
      </c>
      <c r="C268" s="50" t="str">
        <f>'1-4. Gather employee data'!C268</f>
        <v>Sales Associate</v>
      </c>
      <c r="D268" s="50" t="str">
        <f>'1-4. Gather employee data'!D268</f>
        <v>Apparel</v>
      </c>
      <c r="E268" s="61">
        <f>'1-4. Gather employee data'!E268</f>
        <v>44025</v>
      </c>
      <c r="F268" s="61">
        <f>'1-4. Gather employee data'!F268</f>
        <v>43647</v>
      </c>
      <c r="G268" s="60">
        <f>'1-4. Gather employee data'!I268</f>
        <v>34169.826343315632</v>
      </c>
      <c r="H268" s="50">
        <f>'1-4. Gather employee data'!J268</f>
        <v>2085.6</v>
      </c>
      <c r="I268" s="59">
        <f>'1-4. Gather employee data'!K268</f>
        <v>16.383691188778112</v>
      </c>
      <c r="J268" s="50" t="str">
        <f>'1-4. Gather employee data'!L268</f>
        <v>Active</v>
      </c>
      <c r="K268" s="50" t="str">
        <f>'1-4. Gather employee data'!M268</f>
        <v>FT</v>
      </c>
      <c r="L268" s="50" t="str">
        <f>'1-4. Gather employee data'!N268</f>
        <v>N/A</v>
      </c>
      <c r="M268" s="50" t="str">
        <f>'1-4. Gather employee data'!O268</f>
        <v>Chicago</v>
      </c>
      <c r="N268" s="50" t="str">
        <f>'1-4. Gather employee data'!P268</f>
        <v>Cook</v>
      </c>
      <c r="O268" s="50" t="str">
        <f>'1-4. Gather employee data'!T268</f>
        <v>IL</v>
      </c>
      <c r="P268" s="50" t="str">
        <f>'1-4. Gather employee data'!V268</f>
        <v>Cook County, IL</v>
      </c>
      <c r="Q268" s="59">
        <f>VLOOKUP(P268,'6. Gather living wage data'!$B$11:$Q$1048576,16,FALSE)</f>
        <v>17.46</v>
      </c>
      <c r="R268" s="60">
        <f>Q268*'Standards &amp; Assumptions'!$C$10*'Standards &amp; Assumptions'!$C$11</f>
        <v>36316.800000000003</v>
      </c>
      <c r="S268" s="28">
        <f t="shared" si="30"/>
        <v>-1.0763088112218888</v>
      </c>
      <c r="T268" s="27">
        <f t="shared" si="31"/>
        <v>-2146.9736566843712</v>
      </c>
      <c r="U268" s="26" t="str">
        <f t="shared" si="32"/>
        <v>No</v>
      </c>
      <c r="V268" s="26">
        <f>R268*('Standards &amp; Assumptions'!$C$12)</f>
        <v>5447.52</v>
      </c>
      <c r="W268" s="26">
        <f t="shared" si="33"/>
        <v>30869.280000000002</v>
      </c>
      <c r="X268" s="26">
        <f t="shared" si="34"/>
        <v>41764.320000000007</v>
      </c>
      <c r="Y268" s="26" t="str">
        <f t="shared" si="35"/>
        <v>Yes</v>
      </c>
    </row>
    <row r="269" spans="2:25" ht="15" thickBot="1" x14ac:dyDescent="0.35">
      <c r="B269" s="154">
        <f>'1-4. Gather employee data'!B269</f>
        <v>257</v>
      </c>
      <c r="C269" s="50" t="str">
        <f>'1-4. Gather employee data'!C269</f>
        <v>Sales Associate</v>
      </c>
      <c r="D269" s="50" t="str">
        <f>'1-4. Gather employee data'!D269</f>
        <v>Apparel</v>
      </c>
      <c r="E269" s="61">
        <f>'1-4. Gather employee data'!E269</f>
        <v>44026</v>
      </c>
      <c r="F269" s="61">
        <f>'1-4. Gather employee data'!F269</f>
        <v>43647</v>
      </c>
      <c r="G269" s="60">
        <f>'1-4. Gather employee data'!I269</f>
        <v>34187.249322611693</v>
      </c>
      <c r="H269" s="50">
        <f>'1-4. Gather employee data'!J269</f>
        <v>2085.6</v>
      </c>
      <c r="I269" s="59">
        <f>'1-4. Gather employee data'!K269</f>
        <v>16.392045129752443</v>
      </c>
      <c r="J269" s="50" t="str">
        <f>'1-4. Gather employee data'!L269</f>
        <v>Active</v>
      </c>
      <c r="K269" s="50" t="str">
        <f>'1-4. Gather employee data'!M269</f>
        <v>FT</v>
      </c>
      <c r="L269" s="50" t="str">
        <f>'1-4. Gather employee data'!N269</f>
        <v>N/A</v>
      </c>
      <c r="M269" s="50" t="str">
        <f>'1-4. Gather employee data'!O269</f>
        <v>Chicago</v>
      </c>
      <c r="N269" s="50" t="str">
        <f>'1-4. Gather employee data'!P269</f>
        <v>Cook</v>
      </c>
      <c r="O269" s="50" t="str">
        <f>'1-4. Gather employee data'!T269</f>
        <v>IL</v>
      </c>
      <c r="P269" s="50" t="str">
        <f>'1-4. Gather employee data'!V269</f>
        <v>Cook County, IL</v>
      </c>
      <c r="Q269" s="59">
        <f>VLOOKUP(P269,'6. Gather living wage data'!$B$11:$Q$1048576,16,FALSE)</f>
        <v>17.46</v>
      </c>
      <c r="R269" s="60">
        <f>Q269*'Standards &amp; Assumptions'!$C$10*'Standards &amp; Assumptions'!$C$11</f>
        <v>36316.800000000003</v>
      </c>
      <c r="S269" s="28">
        <f t="shared" si="30"/>
        <v>-1.0679548702475579</v>
      </c>
      <c r="T269" s="27">
        <f t="shared" si="31"/>
        <v>-2129.5506773883099</v>
      </c>
      <c r="U269" s="26" t="str">
        <f t="shared" si="32"/>
        <v>No</v>
      </c>
      <c r="V269" s="26">
        <f>R269*('Standards &amp; Assumptions'!$C$12)</f>
        <v>5447.52</v>
      </c>
      <c r="W269" s="26">
        <f t="shared" si="33"/>
        <v>30869.280000000002</v>
      </c>
      <c r="X269" s="26">
        <f t="shared" si="34"/>
        <v>41764.320000000007</v>
      </c>
      <c r="Y269" s="26" t="str">
        <f t="shared" si="35"/>
        <v>Yes</v>
      </c>
    </row>
    <row r="270" spans="2:25" ht="15" thickBot="1" x14ac:dyDescent="0.35">
      <c r="B270" s="154">
        <f>'1-4. Gather employee data'!B270</f>
        <v>258</v>
      </c>
      <c r="C270" s="50" t="str">
        <f>'1-4. Gather employee data'!C270</f>
        <v>Sales Associate</v>
      </c>
      <c r="D270" s="50" t="str">
        <f>'1-4. Gather employee data'!D270</f>
        <v>Apparel</v>
      </c>
      <c r="E270" s="61">
        <f>'1-4. Gather employee data'!E270</f>
        <v>44027</v>
      </c>
      <c r="F270" s="61">
        <f>'1-4. Gather employee data'!F270</f>
        <v>43647</v>
      </c>
      <c r="G270" s="60">
        <f>'1-4. Gather employee data'!I270</f>
        <v>25644.273614674967</v>
      </c>
      <c r="H270" s="50">
        <f>'1-4. Gather employee data'!J270</f>
        <v>1564.2</v>
      </c>
      <c r="I270" s="59">
        <f>'1-4. Gather employee data'!K270</f>
        <v>16.39449789967713</v>
      </c>
      <c r="J270" s="50" t="str">
        <f>'1-4. Gather employee data'!L270</f>
        <v>Active</v>
      </c>
      <c r="K270" s="50" t="str">
        <f>'1-4. Gather employee data'!M270</f>
        <v>FT</v>
      </c>
      <c r="L270" s="50" t="str">
        <f>'1-4. Gather employee data'!N270</f>
        <v>N/A</v>
      </c>
      <c r="M270" s="50" t="str">
        <f>'1-4. Gather employee data'!O270</f>
        <v>Chicago</v>
      </c>
      <c r="N270" s="50" t="str">
        <f>'1-4. Gather employee data'!P270</f>
        <v>Cook</v>
      </c>
      <c r="O270" s="50" t="str">
        <f>'1-4. Gather employee data'!T270</f>
        <v>IL</v>
      </c>
      <c r="P270" s="50" t="str">
        <f>'1-4. Gather employee data'!V270</f>
        <v>Cook County, IL</v>
      </c>
      <c r="Q270" s="59">
        <f>VLOOKUP(P270,'6. Gather living wage data'!$B$11:$Q$1048576,16,FALSE)</f>
        <v>17.46</v>
      </c>
      <c r="R270" s="60">
        <f>Q270*'Standards &amp; Assumptions'!$C$10*'Standards &amp; Assumptions'!$C$11</f>
        <v>36316.800000000003</v>
      </c>
      <c r="S270" s="28">
        <f t="shared" si="30"/>
        <v>-1.0655021003228704</v>
      </c>
      <c r="T270" s="27">
        <f t="shared" si="31"/>
        <v>-10672.526385325036</v>
      </c>
      <c r="U270" s="26" t="str">
        <f t="shared" si="32"/>
        <v>No</v>
      </c>
      <c r="V270" s="26">
        <f>R270*('Standards &amp; Assumptions'!$C$12)</f>
        <v>5447.52</v>
      </c>
      <c r="W270" s="26">
        <f t="shared" si="33"/>
        <v>30869.280000000002</v>
      </c>
      <c r="X270" s="26">
        <f t="shared" si="34"/>
        <v>41764.320000000007</v>
      </c>
      <c r="Y270" s="26" t="str">
        <f t="shared" si="35"/>
        <v>No</v>
      </c>
    </row>
    <row r="271" spans="2:25" ht="15" thickBot="1" x14ac:dyDescent="0.35">
      <c r="B271" s="154">
        <f>'1-4. Gather employee data'!B271</f>
        <v>259</v>
      </c>
      <c r="C271" s="50" t="str">
        <f>'1-4. Gather employee data'!C271</f>
        <v>Sales Associate</v>
      </c>
      <c r="D271" s="50" t="str">
        <f>'1-4. Gather employee data'!D271</f>
        <v>Apparel</v>
      </c>
      <c r="E271" s="61">
        <f>'1-4. Gather employee data'!E271</f>
        <v>42005</v>
      </c>
      <c r="F271" s="61">
        <f>'1-4. Gather employee data'!F271</f>
        <v>43647</v>
      </c>
      <c r="G271" s="60">
        <f>'1-4. Gather employee data'!I271</f>
        <v>34196.879560885449</v>
      </c>
      <c r="H271" s="50">
        <f>'1-4. Gather employee data'!J271</f>
        <v>2085.6</v>
      </c>
      <c r="I271" s="59">
        <f>'1-4. Gather employee data'!K271</f>
        <v>16.396662620294137</v>
      </c>
      <c r="J271" s="50" t="str">
        <f>'1-4. Gather employee data'!L271</f>
        <v>Active</v>
      </c>
      <c r="K271" s="50" t="str">
        <f>'1-4. Gather employee data'!M271</f>
        <v>FT</v>
      </c>
      <c r="L271" s="50" t="str">
        <f>'1-4. Gather employee data'!N271</f>
        <v>N/A</v>
      </c>
      <c r="M271" s="50" t="str">
        <f>'1-4. Gather employee data'!O271</f>
        <v>Nashville</v>
      </c>
      <c r="N271" s="50" t="str">
        <f>'1-4. Gather employee data'!P271</f>
        <v>Davidson</v>
      </c>
      <c r="O271" s="50" t="str">
        <f>'1-4. Gather employee data'!T271</f>
        <v>TN</v>
      </c>
      <c r="P271" s="50" t="str">
        <f>'1-4. Gather employee data'!V271</f>
        <v>Davidson County, TN</v>
      </c>
      <c r="Q271" s="59">
        <f>VLOOKUP(P271,'6. Gather living wage data'!$B$11:$Q$1048576,16,FALSE)</f>
        <v>15.32</v>
      </c>
      <c r="R271" s="60">
        <f>Q271*'Standards &amp; Assumptions'!$C$10*'Standards &amp; Assumptions'!$C$11</f>
        <v>31865.599999999999</v>
      </c>
      <c r="S271" s="28">
        <f t="shared" si="30"/>
        <v>1.0766626202941367</v>
      </c>
      <c r="T271" s="27">
        <f t="shared" si="31"/>
        <v>2331.2795608854503</v>
      </c>
      <c r="U271" s="26" t="str">
        <f t="shared" si="32"/>
        <v>Yes</v>
      </c>
      <c r="V271" s="26">
        <f>R271*('Standards &amp; Assumptions'!$C$12)</f>
        <v>4779.8399999999992</v>
      </c>
      <c r="W271" s="26">
        <f t="shared" si="33"/>
        <v>27085.759999999998</v>
      </c>
      <c r="X271" s="26">
        <f t="shared" si="34"/>
        <v>36645.439999999995</v>
      </c>
      <c r="Y271" s="26" t="str">
        <f t="shared" si="35"/>
        <v>Yes</v>
      </c>
    </row>
    <row r="272" spans="2:25" ht="15" thickBot="1" x14ac:dyDescent="0.35">
      <c r="B272" s="154">
        <f>'1-4. Gather employee data'!B272</f>
        <v>260</v>
      </c>
      <c r="C272" s="50" t="str">
        <f>'1-4. Gather employee data'!C272</f>
        <v>Sales Associate</v>
      </c>
      <c r="D272" s="50" t="str">
        <f>'1-4. Gather employee data'!D272</f>
        <v>Apparel</v>
      </c>
      <c r="E272" s="61">
        <f>'1-4. Gather employee data'!E272</f>
        <v>43101</v>
      </c>
      <c r="F272" s="61">
        <f>'1-4. Gather employee data'!F272</f>
        <v>43647</v>
      </c>
      <c r="G272" s="60">
        <f>'1-4. Gather employee data'!I272</f>
        <v>34200.545965738529</v>
      </c>
      <c r="H272" s="50">
        <f>'1-4. Gather employee data'!J272</f>
        <v>2085.6</v>
      </c>
      <c r="I272" s="59">
        <f>'1-4. Gather employee data'!K272</f>
        <v>16.398420581961322</v>
      </c>
      <c r="J272" s="50" t="str">
        <f>'1-4. Gather employee data'!L272</f>
        <v>Active</v>
      </c>
      <c r="K272" s="50" t="str">
        <f>'1-4. Gather employee data'!M272</f>
        <v>FT</v>
      </c>
      <c r="L272" s="50" t="str">
        <f>'1-4. Gather employee data'!N272</f>
        <v>N/A</v>
      </c>
      <c r="M272" s="50" t="str">
        <f>'1-4. Gather employee data'!O272</f>
        <v>Nashville</v>
      </c>
      <c r="N272" s="50" t="str">
        <f>'1-4. Gather employee data'!P272</f>
        <v>Davidson</v>
      </c>
      <c r="O272" s="50" t="str">
        <f>'1-4. Gather employee data'!T272</f>
        <v>TN</v>
      </c>
      <c r="P272" s="50" t="str">
        <f>'1-4. Gather employee data'!V272</f>
        <v>Davidson County, TN</v>
      </c>
      <c r="Q272" s="59">
        <f>VLOOKUP(P272,'6. Gather living wage data'!$B$11:$Q$1048576,16,FALSE)</f>
        <v>15.32</v>
      </c>
      <c r="R272" s="60">
        <f>Q272*'Standards &amp; Assumptions'!$C$10*'Standards &amp; Assumptions'!$C$11</f>
        <v>31865.599999999999</v>
      </c>
      <c r="S272" s="28">
        <f t="shared" si="30"/>
        <v>1.0784205819613213</v>
      </c>
      <c r="T272" s="27">
        <f t="shared" si="31"/>
        <v>2334.9459657385305</v>
      </c>
      <c r="U272" s="26" t="str">
        <f t="shared" si="32"/>
        <v>Yes</v>
      </c>
      <c r="V272" s="26">
        <f>R272*('Standards &amp; Assumptions'!$C$12)</f>
        <v>4779.8399999999992</v>
      </c>
      <c r="W272" s="26">
        <f t="shared" si="33"/>
        <v>27085.759999999998</v>
      </c>
      <c r="X272" s="26">
        <f t="shared" si="34"/>
        <v>36645.439999999995</v>
      </c>
      <c r="Y272" s="26" t="str">
        <f t="shared" si="35"/>
        <v>Yes</v>
      </c>
    </row>
    <row r="273" spans="2:25" ht="15" thickBot="1" x14ac:dyDescent="0.35">
      <c r="B273" s="154">
        <f>'1-4. Gather employee data'!B273</f>
        <v>261</v>
      </c>
      <c r="C273" s="50" t="str">
        <f>'1-4. Gather employee data'!C273</f>
        <v>Sales Associate</v>
      </c>
      <c r="D273" s="50" t="str">
        <f>'1-4. Gather employee data'!D273</f>
        <v>Apparel</v>
      </c>
      <c r="E273" s="61">
        <f>'1-4. Gather employee data'!E273</f>
        <v>42005</v>
      </c>
      <c r="F273" s="61">
        <f>'1-4. Gather employee data'!F273</f>
        <v>43647</v>
      </c>
      <c r="G273" s="60">
        <f>'1-4. Gather employee data'!I273</f>
        <v>34233.874311774802</v>
      </c>
      <c r="H273" s="50">
        <f>'1-4. Gather employee data'!J273</f>
        <v>2085.6</v>
      </c>
      <c r="I273" s="59">
        <f>'1-4. Gather employee data'!K273</f>
        <v>16.414400801579788</v>
      </c>
      <c r="J273" s="50" t="str">
        <f>'1-4. Gather employee data'!L273</f>
        <v>Active</v>
      </c>
      <c r="K273" s="50" t="str">
        <f>'1-4. Gather employee data'!M273</f>
        <v>FT</v>
      </c>
      <c r="L273" s="50" t="str">
        <f>'1-4. Gather employee data'!N273</f>
        <v>N/A</v>
      </c>
      <c r="M273" s="50" t="str">
        <f>'1-4. Gather employee data'!O273</f>
        <v>Nashville</v>
      </c>
      <c r="N273" s="50" t="str">
        <f>'1-4. Gather employee data'!P273</f>
        <v>Davidson</v>
      </c>
      <c r="O273" s="50" t="str">
        <f>'1-4. Gather employee data'!T273</f>
        <v>TN</v>
      </c>
      <c r="P273" s="50" t="str">
        <f>'1-4. Gather employee data'!V273</f>
        <v>Davidson County, TN</v>
      </c>
      <c r="Q273" s="59">
        <f>VLOOKUP(P273,'6. Gather living wage data'!$B$11:$Q$1048576,16,FALSE)</f>
        <v>15.32</v>
      </c>
      <c r="R273" s="60">
        <f>Q273*'Standards &amp; Assumptions'!$C$10*'Standards &amp; Assumptions'!$C$11</f>
        <v>31865.599999999999</v>
      </c>
      <c r="S273" s="28">
        <f t="shared" si="30"/>
        <v>1.0944008015797877</v>
      </c>
      <c r="T273" s="27">
        <f t="shared" si="31"/>
        <v>2368.2743117748032</v>
      </c>
      <c r="U273" s="26" t="str">
        <f t="shared" si="32"/>
        <v>Yes</v>
      </c>
      <c r="V273" s="26">
        <f>R273*('Standards &amp; Assumptions'!$C$12)</f>
        <v>4779.8399999999992</v>
      </c>
      <c r="W273" s="26">
        <f t="shared" si="33"/>
        <v>27085.759999999998</v>
      </c>
      <c r="X273" s="26">
        <f t="shared" si="34"/>
        <v>36645.439999999995</v>
      </c>
      <c r="Y273" s="26" t="str">
        <f t="shared" si="35"/>
        <v>Yes</v>
      </c>
    </row>
    <row r="274" spans="2:25" ht="15" thickBot="1" x14ac:dyDescent="0.35">
      <c r="B274" s="154">
        <f>'1-4. Gather employee data'!B274</f>
        <v>262</v>
      </c>
      <c r="C274" s="50" t="str">
        <f>'1-4. Gather employee data'!C274</f>
        <v>Sales Associate</v>
      </c>
      <c r="D274" s="50" t="str">
        <f>'1-4. Gather employee data'!D274</f>
        <v>Apparel</v>
      </c>
      <c r="E274" s="61">
        <f>'1-4. Gather employee data'!E274</f>
        <v>43101</v>
      </c>
      <c r="F274" s="61">
        <f>'1-4. Gather employee data'!F274</f>
        <v>43647</v>
      </c>
      <c r="G274" s="60">
        <f>'1-4. Gather employee data'!I274</f>
        <v>34249.92362220736</v>
      </c>
      <c r="H274" s="50">
        <f>'1-4. Gather employee data'!J274</f>
        <v>2085.6</v>
      </c>
      <c r="I274" s="59">
        <f>'1-4. Gather employee data'!K274</f>
        <v>16.422096098104795</v>
      </c>
      <c r="J274" s="50" t="str">
        <f>'1-4. Gather employee data'!L274</f>
        <v>Active</v>
      </c>
      <c r="K274" s="50" t="str">
        <f>'1-4. Gather employee data'!M274</f>
        <v>FT</v>
      </c>
      <c r="L274" s="50" t="str">
        <f>'1-4. Gather employee data'!N274</f>
        <v>N/A</v>
      </c>
      <c r="M274" s="50" t="str">
        <f>'1-4. Gather employee data'!O274</f>
        <v>Nashville</v>
      </c>
      <c r="N274" s="50" t="str">
        <f>'1-4. Gather employee data'!P274</f>
        <v>Davidson</v>
      </c>
      <c r="O274" s="50" t="str">
        <f>'1-4. Gather employee data'!T274</f>
        <v>TN</v>
      </c>
      <c r="P274" s="50" t="str">
        <f>'1-4. Gather employee data'!V274</f>
        <v>Davidson County, TN</v>
      </c>
      <c r="Q274" s="59">
        <f>VLOOKUP(P274,'6. Gather living wage data'!$B$11:$Q$1048576,16,FALSE)</f>
        <v>15.32</v>
      </c>
      <c r="R274" s="60">
        <f>Q274*'Standards &amp; Assumptions'!$C$10*'Standards &amp; Assumptions'!$C$11</f>
        <v>31865.599999999999</v>
      </c>
      <c r="S274" s="28">
        <f t="shared" si="30"/>
        <v>1.1020960981047949</v>
      </c>
      <c r="T274" s="27">
        <f t="shared" si="31"/>
        <v>2384.323622207361</v>
      </c>
      <c r="U274" s="26" t="str">
        <f t="shared" si="32"/>
        <v>Yes</v>
      </c>
      <c r="V274" s="26">
        <f>R274*('Standards &amp; Assumptions'!$C$12)</f>
        <v>4779.8399999999992</v>
      </c>
      <c r="W274" s="26">
        <f t="shared" si="33"/>
        <v>27085.759999999998</v>
      </c>
      <c r="X274" s="26">
        <f t="shared" si="34"/>
        <v>36645.439999999995</v>
      </c>
      <c r="Y274" s="26" t="str">
        <f t="shared" si="35"/>
        <v>Yes</v>
      </c>
    </row>
    <row r="275" spans="2:25" ht="15" thickBot="1" x14ac:dyDescent="0.35">
      <c r="B275" s="154">
        <f>'1-4. Gather employee data'!B275</f>
        <v>263</v>
      </c>
      <c r="C275" s="50" t="str">
        <f>'1-4. Gather employee data'!C275</f>
        <v>Sales Associate</v>
      </c>
      <c r="D275" s="50" t="str">
        <f>'1-4. Gather employee data'!D275</f>
        <v>Apparel</v>
      </c>
      <c r="E275" s="61">
        <f>'1-4. Gather employee data'!E275</f>
        <v>42005</v>
      </c>
      <c r="F275" s="61">
        <f>'1-4. Gather employee data'!F275</f>
        <v>43647</v>
      </c>
      <c r="G275" s="60">
        <f>'1-4. Gather employee data'!I275</f>
        <v>34253.298318333866</v>
      </c>
      <c r="H275" s="50">
        <f>'1-4. Gather employee data'!J275</f>
        <v>2085.6</v>
      </c>
      <c r="I275" s="59">
        <f>'1-4. Gather employee data'!K275</f>
        <v>16.423714191759622</v>
      </c>
      <c r="J275" s="50" t="str">
        <f>'1-4. Gather employee data'!L275</f>
        <v>Active</v>
      </c>
      <c r="K275" s="50" t="str">
        <f>'1-4. Gather employee data'!M275</f>
        <v>FT</v>
      </c>
      <c r="L275" s="50" t="str">
        <f>'1-4. Gather employee data'!N275</f>
        <v>N/A</v>
      </c>
      <c r="M275" s="50" t="str">
        <f>'1-4. Gather employee data'!O275</f>
        <v>Nashville</v>
      </c>
      <c r="N275" s="50" t="str">
        <f>'1-4. Gather employee data'!P275</f>
        <v>Davidson</v>
      </c>
      <c r="O275" s="50" t="str">
        <f>'1-4. Gather employee data'!T275</f>
        <v>TN</v>
      </c>
      <c r="P275" s="50" t="str">
        <f>'1-4. Gather employee data'!V275</f>
        <v>Davidson County, TN</v>
      </c>
      <c r="Q275" s="59">
        <f>VLOOKUP(P275,'6. Gather living wage data'!$B$11:$Q$1048576,16,FALSE)</f>
        <v>15.32</v>
      </c>
      <c r="R275" s="60">
        <f>Q275*'Standards &amp; Assumptions'!$C$10*'Standards &amp; Assumptions'!$C$11</f>
        <v>31865.599999999999</v>
      </c>
      <c r="S275" s="28">
        <f t="shared" si="30"/>
        <v>1.1037141917596216</v>
      </c>
      <c r="T275" s="27">
        <f t="shared" si="31"/>
        <v>2387.6983183338671</v>
      </c>
      <c r="U275" s="26" t="str">
        <f t="shared" si="32"/>
        <v>Yes</v>
      </c>
      <c r="V275" s="26">
        <f>R275*('Standards &amp; Assumptions'!$C$12)</f>
        <v>4779.8399999999992</v>
      </c>
      <c r="W275" s="26">
        <f t="shared" si="33"/>
        <v>27085.759999999998</v>
      </c>
      <c r="X275" s="26">
        <f t="shared" si="34"/>
        <v>36645.439999999995</v>
      </c>
      <c r="Y275" s="26" t="str">
        <f t="shared" si="35"/>
        <v>Yes</v>
      </c>
    </row>
    <row r="276" spans="2:25" ht="15" thickBot="1" x14ac:dyDescent="0.35">
      <c r="B276" s="154">
        <f>'1-4. Gather employee data'!B276</f>
        <v>264</v>
      </c>
      <c r="C276" s="50" t="str">
        <f>'1-4. Gather employee data'!C276</f>
        <v>Sales Associate</v>
      </c>
      <c r="D276" s="50" t="str">
        <f>'1-4. Gather employee data'!D276</f>
        <v>Apparel</v>
      </c>
      <c r="E276" s="61">
        <f>'1-4. Gather employee data'!E276</f>
        <v>43101</v>
      </c>
      <c r="F276" s="61">
        <f>'1-4. Gather employee data'!F276</f>
        <v>43647</v>
      </c>
      <c r="G276" s="60">
        <f>'1-4. Gather employee data'!I276</f>
        <v>34273.100524265174</v>
      </c>
      <c r="H276" s="50">
        <f>'1-4. Gather employee data'!J276</f>
        <v>2085.6</v>
      </c>
      <c r="I276" s="59">
        <f>'1-4. Gather employee data'!K276</f>
        <v>16.433208920341951</v>
      </c>
      <c r="J276" s="50" t="str">
        <f>'1-4. Gather employee data'!L276</f>
        <v>Active</v>
      </c>
      <c r="K276" s="50" t="str">
        <f>'1-4. Gather employee data'!M276</f>
        <v>FT</v>
      </c>
      <c r="L276" s="50" t="str">
        <f>'1-4. Gather employee data'!N276</f>
        <v>N/A</v>
      </c>
      <c r="M276" s="50" t="str">
        <f>'1-4. Gather employee data'!O276</f>
        <v>Nashville</v>
      </c>
      <c r="N276" s="50" t="str">
        <f>'1-4. Gather employee data'!P276</f>
        <v>Davidson</v>
      </c>
      <c r="O276" s="50" t="str">
        <f>'1-4. Gather employee data'!T276</f>
        <v>TN</v>
      </c>
      <c r="P276" s="50" t="str">
        <f>'1-4. Gather employee data'!V276</f>
        <v>Davidson County, TN</v>
      </c>
      <c r="Q276" s="59">
        <f>VLOOKUP(P276,'6. Gather living wage data'!$B$11:$Q$1048576,16,FALSE)</f>
        <v>15.32</v>
      </c>
      <c r="R276" s="60">
        <f>Q276*'Standards &amp; Assumptions'!$C$10*'Standards &amp; Assumptions'!$C$11</f>
        <v>31865.599999999999</v>
      </c>
      <c r="S276" s="28">
        <f t="shared" si="30"/>
        <v>1.1132089203419504</v>
      </c>
      <c r="T276" s="27">
        <f t="shared" si="31"/>
        <v>2407.500524265175</v>
      </c>
      <c r="U276" s="26" t="str">
        <f t="shared" si="32"/>
        <v>Yes</v>
      </c>
      <c r="V276" s="26">
        <f>R276*('Standards &amp; Assumptions'!$C$12)</f>
        <v>4779.8399999999992</v>
      </c>
      <c r="W276" s="26">
        <f t="shared" si="33"/>
        <v>27085.759999999998</v>
      </c>
      <c r="X276" s="26">
        <f t="shared" si="34"/>
        <v>36645.439999999995</v>
      </c>
      <c r="Y276" s="26" t="str">
        <f t="shared" si="35"/>
        <v>Yes</v>
      </c>
    </row>
    <row r="277" spans="2:25" ht="15" thickBot="1" x14ac:dyDescent="0.35">
      <c r="B277" s="154">
        <f>'1-4. Gather employee data'!B277</f>
        <v>265</v>
      </c>
      <c r="C277" s="50" t="str">
        <f>'1-4. Gather employee data'!C277</f>
        <v>Sales Associate</v>
      </c>
      <c r="D277" s="50" t="str">
        <f>'1-4. Gather employee data'!D277</f>
        <v>Apparel</v>
      </c>
      <c r="E277" s="61">
        <f>'1-4. Gather employee data'!E277</f>
        <v>42005</v>
      </c>
      <c r="F277" s="61">
        <f>'1-4. Gather employee data'!F277</f>
        <v>43647</v>
      </c>
      <c r="G277" s="60">
        <f>'1-4. Gather employee data'!I277</f>
        <v>34330.428766031058</v>
      </c>
      <c r="H277" s="50">
        <f>'1-4. Gather employee data'!J277</f>
        <v>2085.6</v>
      </c>
      <c r="I277" s="59">
        <f>'1-4. Gather employee data'!K277</f>
        <v>16.460696569826936</v>
      </c>
      <c r="J277" s="50" t="str">
        <f>'1-4. Gather employee data'!L277</f>
        <v>Active</v>
      </c>
      <c r="K277" s="50" t="str">
        <f>'1-4. Gather employee data'!M277</f>
        <v>FT</v>
      </c>
      <c r="L277" s="50" t="str">
        <f>'1-4. Gather employee data'!N277</f>
        <v>N/A</v>
      </c>
      <c r="M277" s="50" t="str">
        <f>'1-4. Gather employee data'!O277</f>
        <v>Nashville</v>
      </c>
      <c r="N277" s="50" t="str">
        <f>'1-4. Gather employee data'!P277</f>
        <v>Davidson</v>
      </c>
      <c r="O277" s="50" t="str">
        <f>'1-4. Gather employee data'!T277</f>
        <v>TN</v>
      </c>
      <c r="P277" s="50" t="str">
        <f>'1-4. Gather employee data'!V277</f>
        <v>Davidson County, TN</v>
      </c>
      <c r="Q277" s="59">
        <f>VLOOKUP(P277,'6. Gather living wage data'!$B$11:$Q$1048576,16,FALSE)</f>
        <v>15.32</v>
      </c>
      <c r="R277" s="60">
        <f>Q277*'Standards &amp; Assumptions'!$C$10*'Standards &amp; Assumptions'!$C$11</f>
        <v>31865.599999999999</v>
      </c>
      <c r="S277" s="28">
        <f t="shared" si="30"/>
        <v>1.140696569826936</v>
      </c>
      <c r="T277" s="27">
        <f t="shared" si="31"/>
        <v>2464.8287660310598</v>
      </c>
      <c r="U277" s="26" t="str">
        <f t="shared" si="32"/>
        <v>Yes</v>
      </c>
      <c r="V277" s="26">
        <f>R277*('Standards &amp; Assumptions'!$C$12)</f>
        <v>4779.8399999999992</v>
      </c>
      <c r="W277" s="26">
        <f t="shared" si="33"/>
        <v>27085.759999999998</v>
      </c>
      <c r="X277" s="26">
        <f t="shared" si="34"/>
        <v>36645.439999999995</v>
      </c>
      <c r="Y277" s="26" t="str">
        <f t="shared" si="35"/>
        <v>Yes</v>
      </c>
    </row>
    <row r="278" spans="2:25" ht="15" thickBot="1" x14ac:dyDescent="0.35">
      <c r="B278" s="154">
        <f>'1-4. Gather employee data'!B278</f>
        <v>266</v>
      </c>
      <c r="C278" s="50" t="str">
        <f>'1-4. Gather employee data'!C278</f>
        <v>Sales Associate</v>
      </c>
      <c r="D278" s="50" t="str">
        <f>'1-4. Gather employee data'!D278</f>
        <v>Apparel</v>
      </c>
      <c r="E278" s="61">
        <f>'1-4. Gather employee data'!E278</f>
        <v>44013</v>
      </c>
      <c r="F278" s="61">
        <f>'1-4. Gather employee data'!F278</f>
        <v>43647</v>
      </c>
      <c r="G278" s="60">
        <f>'1-4. Gather employee data'!I278</f>
        <v>31774.136296816279</v>
      </c>
      <c r="H278" s="50">
        <f>'1-4. Gather employee data'!J278</f>
        <v>1929.18</v>
      </c>
      <c r="I278" s="59">
        <f>'1-4. Gather employee data'!K278</f>
        <v>16.470280791225431</v>
      </c>
      <c r="J278" s="50" t="str">
        <f>'1-4. Gather employee data'!L278</f>
        <v>Active</v>
      </c>
      <c r="K278" s="50" t="str">
        <f>'1-4. Gather employee data'!M278</f>
        <v>FT</v>
      </c>
      <c r="L278" s="50" t="str">
        <f>'1-4. Gather employee data'!N278</f>
        <v>N/A</v>
      </c>
      <c r="M278" s="50" t="str">
        <f>'1-4. Gather employee data'!O278</f>
        <v>Nashville</v>
      </c>
      <c r="N278" s="50" t="str">
        <f>'1-4. Gather employee data'!P278</f>
        <v>Davidson</v>
      </c>
      <c r="O278" s="50" t="str">
        <f>'1-4. Gather employee data'!T278</f>
        <v>TN</v>
      </c>
      <c r="P278" s="50" t="str">
        <f>'1-4. Gather employee data'!V278</f>
        <v>Davidson County, TN</v>
      </c>
      <c r="Q278" s="59">
        <f>VLOOKUP(P278,'6. Gather living wage data'!$B$11:$Q$1048576,16,FALSE)</f>
        <v>15.32</v>
      </c>
      <c r="R278" s="60">
        <f>Q278*'Standards &amp; Assumptions'!$C$10*'Standards &amp; Assumptions'!$C$11</f>
        <v>31865.599999999999</v>
      </c>
      <c r="S278" s="28">
        <f t="shared" si="30"/>
        <v>1.1502807912254305</v>
      </c>
      <c r="T278" s="27">
        <f t="shared" si="31"/>
        <v>-91.46370318371919</v>
      </c>
      <c r="U278" s="26" t="str">
        <f t="shared" si="32"/>
        <v>No</v>
      </c>
      <c r="V278" s="26">
        <f>R278*('Standards &amp; Assumptions'!$C$12)</f>
        <v>4779.8399999999992</v>
      </c>
      <c r="W278" s="26">
        <f t="shared" si="33"/>
        <v>27085.759999999998</v>
      </c>
      <c r="X278" s="26">
        <f t="shared" si="34"/>
        <v>36645.439999999995</v>
      </c>
      <c r="Y278" s="26" t="str">
        <f t="shared" si="35"/>
        <v>Yes</v>
      </c>
    </row>
    <row r="279" spans="2:25" ht="15" thickBot="1" x14ac:dyDescent="0.35">
      <c r="B279" s="154">
        <f>'1-4. Gather employee data'!B279</f>
        <v>267</v>
      </c>
      <c r="C279" s="50" t="str">
        <f>'1-4. Gather employee data'!C279</f>
        <v>Sales Associate</v>
      </c>
      <c r="D279" s="50" t="str">
        <f>'1-4. Gather employee data'!D279</f>
        <v>Apparel</v>
      </c>
      <c r="E279" s="61">
        <f>'1-4. Gather employee data'!E279</f>
        <v>44013</v>
      </c>
      <c r="F279" s="61">
        <f>'1-4. Gather employee data'!F279</f>
        <v>43647</v>
      </c>
      <c r="G279" s="60">
        <f>'1-4. Gather employee data'!I279</f>
        <v>31787.424230236265</v>
      </c>
      <c r="H279" s="50">
        <f>'1-4. Gather employee data'!J279</f>
        <v>1929.18</v>
      </c>
      <c r="I279" s="59">
        <f>'1-4. Gather employee data'!K279</f>
        <v>16.477168657272138</v>
      </c>
      <c r="J279" s="50" t="str">
        <f>'1-4. Gather employee data'!L279</f>
        <v>Active</v>
      </c>
      <c r="K279" s="50" t="str">
        <f>'1-4. Gather employee data'!M279</f>
        <v>FT</v>
      </c>
      <c r="L279" s="50" t="str">
        <f>'1-4. Gather employee data'!N279</f>
        <v>N/A</v>
      </c>
      <c r="M279" s="50" t="str">
        <f>'1-4. Gather employee data'!O279</f>
        <v>Nashville</v>
      </c>
      <c r="N279" s="50" t="str">
        <f>'1-4. Gather employee data'!P279</f>
        <v>Davidson</v>
      </c>
      <c r="O279" s="50" t="str">
        <f>'1-4. Gather employee data'!T279</f>
        <v>TN</v>
      </c>
      <c r="P279" s="50" t="str">
        <f>'1-4. Gather employee data'!V279</f>
        <v>Davidson County, TN</v>
      </c>
      <c r="Q279" s="59">
        <f>VLOOKUP(P279,'6. Gather living wage data'!$B$11:$Q$1048576,16,FALSE)</f>
        <v>15.32</v>
      </c>
      <c r="R279" s="60">
        <f>Q279*'Standards &amp; Assumptions'!$C$10*'Standards &amp; Assumptions'!$C$11</f>
        <v>31865.599999999999</v>
      </c>
      <c r="S279" s="28">
        <f t="shared" si="30"/>
        <v>1.1571686572721376</v>
      </c>
      <c r="T279" s="27">
        <f t="shared" si="31"/>
        <v>-78.175769763733115</v>
      </c>
      <c r="U279" s="26" t="str">
        <f t="shared" si="32"/>
        <v>No</v>
      </c>
      <c r="V279" s="26">
        <f>R279*('Standards &amp; Assumptions'!$C$12)</f>
        <v>4779.8399999999992</v>
      </c>
      <c r="W279" s="26">
        <f t="shared" si="33"/>
        <v>27085.759999999998</v>
      </c>
      <c r="X279" s="26">
        <f t="shared" si="34"/>
        <v>36645.439999999995</v>
      </c>
      <c r="Y279" s="26" t="str">
        <f t="shared" si="35"/>
        <v>Yes</v>
      </c>
    </row>
    <row r="280" spans="2:25" ht="15" thickBot="1" x14ac:dyDescent="0.35">
      <c r="B280" s="154">
        <f>'1-4. Gather employee data'!B280</f>
        <v>268</v>
      </c>
      <c r="C280" s="50" t="str">
        <f>'1-4. Gather employee data'!C280</f>
        <v>Sales Associate</v>
      </c>
      <c r="D280" s="50" t="str">
        <f>'1-4. Gather employee data'!D280</f>
        <v>Apparel</v>
      </c>
      <c r="E280" s="61">
        <f>'1-4. Gather employee data'!E280</f>
        <v>44013</v>
      </c>
      <c r="F280" s="61">
        <f>'1-4. Gather employee data'!F280</f>
        <v>43647</v>
      </c>
      <c r="G280" s="60">
        <f>'1-4. Gather employee data'!I280</f>
        <v>31861.12055191931</v>
      </c>
      <c r="H280" s="50">
        <f>'1-4. Gather employee data'!J280</f>
        <v>1929.18</v>
      </c>
      <c r="I280" s="59">
        <f>'1-4. Gather employee data'!K280</f>
        <v>16.515369510320088</v>
      </c>
      <c r="J280" s="50" t="str">
        <f>'1-4. Gather employee data'!L280</f>
        <v>Active</v>
      </c>
      <c r="K280" s="50" t="str">
        <f>'1-4. Gather employee data'!M280</f>
        <v>FT</v>
      </c>
      <c r="L280" s="50" t="str">
        <f>'1-4. Gather employee data'!N280</f>
        <v>N/A</v>
      </c>
      <c r="M280" s="50" t="str">
        <f>'1-4. Gather employee data'!O280</f>
        <v>Nashville</v>
      </c>
      <c r="N280" s="50" t="str">
        <f>'1-4. Gather employee data'!P280</f>
        <v>Davidson</v>
      </c>
      <c r="O280" s="50" t="str">
        <f>'1-4. Gather employee data'!T280</f>
        <v>TN</v>
      </c>
      <c r="P280" s="50" t="str">
        <f>'1-4. Gather employee data'!V280</f>
        <v>Davidson County, TN</v>
      </c>
      <c r="Q280" s="59">
        <f>VLOOKUP(P280,'6. Gather living wage data'!$B$11:$Q$1048576,16,FALSE)</f>
        <v>15.32</v>
      </c>
      <c r="R280" s="60">
        <f>Q280*'Standards &amp; Assumptions'!$C$10*'Standards &amp; Assumptions'!$C$11</f>
        <v>31865.599999999999</v>
      </c>
      <c r="S280" s="28">
        <f t="shared" si="30"/>
        <v>1.1953695103200879</v>
      </c>
      <c r="T280" s="27">
        <f t="shared" si="31"/>
        <v>-4.4794480806885986</v>
      </c>
      <c r="U280" s="26" t="str">
        <f t="shared" si="32"/>
        <v>No</v>
      </c>
      <c r="V280" s="26">
        <f>R280*('Standards &amp; Assumptions'!$C$12)</f>
        <v>4779.8399999999992</v>
      </c>
      <c r="W280" s="26">
        <f t="shared" si="33"/>
        <v>27085.759999999998</v>
      </c>
      <c r="X280" s="26">
        <f t="shared" si="34"/>
        <v>36645.439999999995</v>
      </c>
      <c r="Y280" s="26" t="str">
        <f t="shared" si="35"/>
        <v>Yes</v>
      </c>
    </row>
    <row r="281" spans="2:25" ht="15" thickBot="1" x14ac:dyDescent="0.35">
      <c r="B281" s="154">
        <f>'1-4. Gather employee data'!B281</f>
        <v>269</v>
      </c>
      <c r="C281" s="50" t="str">
        <f>'1-4. Gather employee data'!C281</f>
        <v>Sales Associate</v>
      </c>
      <c r="D281" s="50" t="str">
        <f>'1-4. Gather employee data'!D281</f>
        <v>Apparel</v>
      </c>
      <c r="E281" s="61">
        <f>'1-4. Gather employee data'!E281</f>
        <v>44013</v>
      </c>
      <c r="F281" s="61">
        <f>'1-4. Gather employee data'!F281</f>
        <v>43647</v>
      </c>
      <c r="G281" s="60">
        <f>'1-4. Gather employee data'!I281</f>
        <v>31867.646710418801</v>
      </c>
      <c r="H281" s="50">
        <f>'1-4. Gather employee data'!J281</f>
        <v>1929.18</v>
      </c>
      <c r="I281" s="59">
        <f>'1-4. Gather employee data'!K281</f>
        <v>16.518752376874527</v>
      </c>
      <c r="J281" s="50" t="str">
        <f>'1-4. Gather employee data'!L281</f>
        <v>Active</v>
      </c>
      <c r="K281" s="50" t="str">
        <f>'1-4. Gather employee data'!M281</f>
        <v>FT</v>
      </c>
      <c r="L281" s="50" t="str">
        <f>'1-4. Gather employee data'!N281</f>
        <v>N/A</v>
      </c>
      <c r="M281" s="50" t="str">
        <f>'1-4. Gather employee data'!O281</f>
        <v>Nashville</v>
      </c>
      <c r="N281" s="50" t="str">
        <f>'1-4. Gather employee data'!P281</f>
        <v>Davidson</v>
      </c>
      <c r="O281" s="50" t="str">
        <f>'1-4. Gather employee data'!T281</f>
        <v>TN</v>
      </c>
      <c r="P281" s="50" t="str">
        <f>'1-4. Gather employee data'!V281</f>
        <v>Davidson County, TN</v>
      </c>
      <c r="Q281" s="59">
        <f>VLOOKUP(P281,'6. Gather living wage data'!$B$11:$Q$1048576,16,FALSE)</f>
        <v>15.32</v>
      </c>
      <c r="R281" s="60">
        <f>Q281*'Standards &amp; Assumptions'!$C$10*'Standards &amp; Assumptions'!$C$11</f>
        <v>31865.599999999999</v>
      </c>
      <c r="S281" s="28">
        <f t="shared" si="30"/>
        <v>1.198752376874527</v>
      </c>
      <c r="T281" s="27">
        <f t="shared" si="31"/>
        <v>2.0467104188028316</v>
      </c>
      <c r="U281" s="26" t="str">
        <f t="shared" si="32"/>
        <v>Yes</v>
      </c>
      <c r="V281" s="26">
        <f>R281*('Standards &amp; Assumptions'!$C$12)</f>
        <v>4779.8399999999992</v>
      </c>
      <c r="W281" s="26">
        <f t="shared" si="33"/>
        <v>27085.759999999998</v>
      </c>
      <c r="X281" s="26">
        <f t="shared" si="34"/>
        <v>36645.439999999995</v>
      </c>
      <c r="Y281" s="26" t="str">
        <f t="shared" si="35"/>
        <v>Yes</v>
      </c>
    </row>
    <row r="282" spans="2:25" ht="15" thickBot="1" x14ac:dyDescent="0.35">
      <c r="B282" s="154">
        <f>'1-4. Gather employee data'!B282</f>
        <v>270</v>
      </c>
      <c r="C282" s="50" t="str">
        <f>'1-4. Gather employee data'!C282</f>
        <v>Sales Associate</v>
      </c>
      <c r="D282" s="50" t="str">
        <f>'1-4. Gather employee data'!D282</f>
        <v>Apparel</v>
      </c>
      <c r="E282" s="61">
        <f>'1-4. Gather employee data'!E282</f>
        <v>43983</v>
      </c>
      <c r="F282" s="61">
        <f>'1-4. Gather employee data'!F282</f>
        <v>43647</v>
      </c>
      <c r="G282" s="60">
        <f>'1-4. Gather employee data'!I282</f>
        <v>34500.415022486137</v>
      </c>
      <c r="H282" s="50">
        <f>'1-4. Gather employee data'!J282</f>
        <v>2085.6</v>
      </c>
      <c r="I282" s="59">
        <f>'1-4. Gather employee data'!K282</f>
        <v>16.542201295783535</v>
      </c>
      <c r="J282" s="50" t="str">
        <f>'1-4. Gather employee data'!L282</f>
        <v>Active</v>
      </c>
      <c r="K282" s="50" t="str">
        <f>'1-4. Gather employee data'!M282</f>
        <v>FT</v>
      </c>
      <c r="L282" s="50" t="str">
        <f>'1-4. Gather employee data'!N282</f>
        <v>N/A</v>
      </c>
      <c r="M282" s="50" t="str">
        <f>'1-4. Gather employee data'!O282</f>
        <v xml:space="preserve">Boston </v>
      </c>
      <c r="N282" s="50" t="str">
        <f>'1-4. Gather employee data'!P282</f>
        <v>Suffolk</v>
      </c>
      <c r="O282" s="50" t="str">
        <f>'1-4. Gather employee data'!T282</f>
        <v>MA</v>
      </c>
      <c r="P282" s="50" t="str">
        <f>'1-4. Gather employee data'!V282</f>
        <v>Suffolk County, MA</v>
      </c>
      <c r="Q282" s="59">
        <f>VLOOKUP(P282,'6. Gather living wage data'!$B$11:$Q$1048576,16,FALSE)</f>
        <v>21.09</v>
      </c>
      <c r="R282" s="60">
        <f>Q282*'Standards &amp; Assumptions'!$C$10*'Standards &amp; Assumptions'!$C$11</f>
        <v>43867.200000000004</v>
      </c>
      <c r="S282" s="28">
        <f t="shared" si="30"/>
        <v>-4.5477987042164649</v>
      </c>
      <c r="T282" s="27">
        <f t="shared" si="31"/>
        <v>-9366.7849775138675</v>
      </c>
      <c r="U282" s="26" t="str">
        <f t="shared" si="32"/>
        <v>No</v>
      </c>
      <c r="V282" s="26">
        <f>R282*('Standards &amp; Assumptions'!$C$12)</f>
        <v>6580.0800000000008</v>
      </c>
      <c r="W282" s="26">
        <f t="shared" si="33"/>
        <v>37287.120000000003</v>
      </c>
      <c r="X282" s="26">
        <f t="shared" si="34"/>
        <v>50447.280000000006</v>
      </c>
      <c r="Y282" s="26" t="str">
        <f t="shared" si="35"/>
        <v>No</v>
      </c>
    </row>
    <row r="283" spans="2:25" ht="15" thickBot="1" x14ac:dyDescent="0.35">
      <c r="B283" s="154">
        <f>'1-4. Gather employee data'!B283</f>
        <v>271</v>
      </c>
      <c r="C283" s="50" t="str">
        <f>'1-4. Gather employee data'!C283</f>
        <v>Sales Associate</v>
      </c>
      <c r="D283" s="50" t="str">
        <f>'1-4. Gather employee data'!D283</f>
        <v>Apparel</v>
      </c>
      <c r="E283" s="61">
        <f>'1-4. Gather employee data'!E283</f>
        <v>43983</v>
      </c>
      <c r="F283" s="61">
        <f>'1-4. Gather employee data'!F283</f>
        <v>43647</v>
      </c>
      <c r="G283" s="60">
        <f>'1-4. Gather employee data'!I283</f>
        <v>34508.246062860191</v>
      </c>
      <c r="H283" s="50">
        <f>'1-4. Gather employee data'!J283</f>
        <v>2085.6</v>
      </c>
      <c r="I283" s="59">
        <f>'1-4. Gather employee data'!K283</f>
        <v>16.545956109925292</v>
      </c>
      <c r="J283" s="50" t="str">
        <f>'1-4. Gather employee data'!L283</f>
        <v>Active</v>
      </c>
      <c r="K283" s="50" t="str">
        <f>'1-4. Gather employee data'!M283</f>
        <v>FT</v>
      </c>
      <c r="L283" s="50" t="str">
        <f>'1-4. Gather employee data'!N283</f>
        <v>N/A</v>
      </c>
      <c r="M283" s="50" t="str">
        <f>'1-4. Gather employee data'!O283</f>
        <v xml:space="preserve">Boston </v>
      </c>
      <c r="N283" s="50" t="str">
        <f>'1-4. Gather employee data'!P283</f>
        <v>Suffolk</v>
      </c>
      <c r="O283" s="50" t="str">
        <f>'1-4. Gather employee data'!T283</f>
        <v>MA</v>
      </c>
      <c r="P283" s="50" t="str">
        <f>'1-4. Gather employee data'!V283</f>
        <v>Suffolk County, MA</v>
      </c>
      <c r="Q283" s="59">
        <f>VLOOKUP(P283,'6. Gather living wage data'!$B$11:$Q$1048576,16,FALSE)</f>
        <v>21.09</v>
      </c>
      <c r="R283" s="60">
        <f>Q283*'Standards &amp; Assumptions'!$C$10*'Standards &amp; Assumptions'!$C$11</f>
        <v>43867.200000000004</v>
      </c>
      <c r="S283" s="28">
        <f t="shared" si="30"/>
        <v>-4.5440438900747075</v>
      </c>
      <c r="T283" s="27">
        <f t="shared" si="31"/>
        <v>-9358.9539371398132</v>
      </c>
      <c r="U283" s="26" t="str">
        <f t="shared" si="32"/>
        <v>No</v>
      </c>
      <c r="V283" s="26">
        <f>R283*('Standards &amp; Assumptions'!$C$12)</f>
        <v>6580.0800000000008</v>
      </c>
      <c r="W283" s="26">
        <f t="shared" si="33"/>
        <v>37287.120000000003</v>
      </c>
      <c r="X283" s="26">
        <f t="shared" si="34"/>
        <v>50447.280000000006</v>
      </c>
      <c r="Y283" s="26" t="str">
        <f t="shared" si="35"/>
        <v>No</v>
      </c>
    </row>
    <row r="284" spans="2:25" ht="15" thickBot="1" x14ac:dyDescent="0.35">
      <c r="B284" s="154">
        <f>'1-4. Gather employee data'!B284</f>
        <v>272</v>
      </c>
      <c r="C284" s="50" t="str">
        <f>'1-4. Gather employee data'!C284</f>
        <v>Sales Associate</v>
      </c>
      <c r="D284" s="50" t="str">
        <f>'1-4. Gather employee data'!D284</f>
        <v>Apparel</v>
      </c>
      <c r="E284" s="61">
        <f>'1-4. Gather employee data'!E284</f>
        <v>43983</v>
      </c>
      <c r="F284" s="61">
        <f>'1-4. Gather employee data'!F284</f>
        <v>43647</v>
      </c>
      <c r="G284" s="60">
        <f>'1-4. Gather employee data'!I284</f>
        <v>34511.453190584798</v>
      </c>
      <c r="H284" s="50">
        <f>'1-4. Gather employee data'!J284</f>
        <v>2085.6</v>
      </c>
      <c r="I284" s="59">
        <f>'1-4. Gather employee data'!K284</f>
        <v>16.547493858163023</v>
      </c>
      <c r="J284" s="50" t="str">
        <f>'1-4. Gather employee data'!L284</f>
        <v>Active</v>
      </c>
      <c r="K284" s="50" t="str">
        <f>'1-4. Gather employee data'!M284</f>
        <v>FT</v>
      </c>
      <c r="L284" s="50" t="str">
        <f>'1-4. Gather employee data'!N284</f>
        <v>N/A</v>
      </c>
      <c r="M284" s="50" t="str">
        <f>'1-4. Gather employee data'!O284</f>
        <v xml:space="preserve">Boston </v>
      </c>
      <c r="N284" s="50" t="str">
        <f>'1-4. Gather employee data'!P284</f>
        <v>Suffolk</v>
      </c>
      <c r="O284" s="50" t="str">
        <f>'1-4. Gather employee data'!T284</f>
        <v>MA</v>
      </c>
      <c r="P284" s="50" t="str">
        <f>'1-4. Gather employee data'!V284</f>
        <v>Suffolk County, MA</v>
      </c>
      <c r="Q284" s="59">
        <f>VLOOKUP(P284,'6. Gather living wage data'!$B$11:$Q$1048576,16,FALSE)</f>
        <v>21.09</v>
      </c>
      <c r="R284" s="60">
        <f>Q284*'Standards &amp; Assumptions'!$C$10*'Standards &amp; Assumptions'!$C$11</f>
        <v>43867.200000000004</v>
      </c>
      <c r="S284" s="28">
        <f t="shared" si="30"/>
        <v>-4.5425061418369772</v>
      </c>
      <c r="T284" s="27">
        <f t="shared" si="31"/>
        <v>-9355.7468094152064</v>
      </c>
      <c r="U284" s="26" t="str">
        <f t="shared" si="32"/>
        <v>No</v>
      </c>
      <c r="V284" s="26">
        <f>R284*('Standards &amp; Assumptions'!$C$12)</f>
        <v>6580.0800000000008</v>
      </c>
      <c r="W284" s="26">
        <f t="shared" si="33"/>
        <v>37287.120000000003</v>
      </c>
      <c r="X284" s="26">
        <f t="shared" si="34"/>
        <v>50447.280000000006</v>
      </c>
      <c r="Y284" s="26" t="str">
        <f t="shared" si="35"/>
        <v>No</v>
      </c>
    </row>
    <row r="285" spans="2:25" ht="15" thickBot="1" x14ac:dyDescent="0.35">
      <c r="B285" s="154">
        <f>'1-4. Gather employee data'!B285</f>
        <v>273</v>
      </c>
      <c r="C285" s="50" t="str">
        <f>'1-4. Gather employee data'!C285</f>
        <v>Sales Associate</v>
      </c>
      <c r="D285" s="50" t="str">
        <f>'1-4. Gather employee data'!D285</f>
        <v>Apparel</v>
      </c>
      <c r="E285" s="61">
        <f>'1-4. Gather employee data'!E285</f>
        <v>43983</v>
      </c>
      <c r="F285" s="61">
        <f>'1-4. Gather employee data'!F285</f>
        <v>43647</v>
      </c>
      <c r="G285" s="60">
        <f>'1-4. Gather employee data'!I285</f>
        <v>34514.686904785107</v>
      </c>
      <c r="H285" s="50">
        <f>'1-4. Gather employee data'!J285</f>
        <v>2085.6</v>
      </c>
      <c r="I285" s="59">
        <f>'1-4. Gather employee data'!K285</f>
        <v>16.549044354039658</v>
      </c>
      <c r="J285" s="50" t="str">
        <f>'1-4. Gather employee data'!L285</f>
        <v>Active</v>
      </c>
      <c r="K285" s="50" t="str">
        <f>'1-4. Gather employee data'!M285</f>
        <v>FT</v>
      </c>
      <c r="L285" s="50" t="str">
        <f>'1-4. Gather employee data'!N285</f>
        <v>N/A</v>
      </c>
      <c r="M285" s="50" t="str">
        <f>'1-4. Gather employee data'!O285</f>
        <v xml:space="preserve">Boston </v>
      </c>
      <c r="N285" s="50" t="str">
        <f>'1-4. Gather employee data'!P285</f>
        <v>Suffolk</v>
      </c>
      <c r="O285" s="50" t="str">
        <f>'1-4. Gather employee data'!T285</f>
        <v>MA</v>
      </c>
      <c r="P285" s="50" t="str">
        <f>'1-4. Gather employee data'!V285</f>
        <v>Suffolk County, MA</v>
      </c>
      <c r="Q285" s="59">
        <f>VLOOKUP(P285,'6. Gather living wage data'!$B$11:$Q$1048576,16,FALSE)</f>
        <v>21.09</v>
      </c>
      <c r="R285" s="60">
        <f>Q285*'Standards &amp; Assumptions'!$C$10*'Standards &amp; Assumptions'!$C$11</f>
        <v>43867.200000000004</v>
      </c>
      <c r="S285" s="28">
        <f t="shared" si="30"/>
        <v>-4.5409556459603415</v>
      </c>
      <c r="T285" s="27">
        <f t="shared" si="31"/>
        <v>-9352.5130952148975</v>
      </c>
      <c r="U285" s="26" t="str">
        <f t="shared" si="32"/>
        <v>No</v>
      </c>
      <c r="V285" s="26">
        <f>R285*('Standards &amp; Assumptions'!$C$12)</f>
        <v>6580.0800000000008</v>
      </c>
      <c r="W285" s="26">
        <f t="shared" si="33"/>
        <v>37287.120000000003</v>
      </c>
      <c r="X285" s="26">
        <f t="shared" si="34"/>
        <v>50447.280000000006</v>
      </c>
      <c r="Y285" s="26" t="str">
        <f t="shared" si="35"/>
        <v>No</v>
      </c>
    </row>
    <row r="286" spans="2:25" ht="15" thickBot="1" x14ac:dyDescent="0.35">
      <c r="B286" s="154">
        <f>'1-4. Gather employee data'!B286</f>
        <v>274</v>
      </c>
      <c r="C286" s="50" t="str">
        <f>'1-4. Gather employee data'!C286</f>
        <v>Sales Associate</v>
      </c>
      <c r="D286" s="50" t="str">
        <f>'1-4. Gather employee data'!D286</f>
        <v>Apparel</v>
      </c>
      <c r="E286" s="61">
        <f>'1-4. Gather employee data'!E286</f>
        <v>43983</v>
      </c>
      <c r="F286" s="61">
        <f>'1-4. Gather employee data'!F286</f>
        <v>43647</v>
      </c>
      <c r="G286" s="60">
        <f>'1-4. Gather employee data'!I286</f>
        <v>32797.003224493055</v>
      </c>
      <c r="H286" s="50">
        <f>'1-4. Gather employee data'!J286</f>
        <v>1981.32</v>
      </c>
      <c r="I286" s="59">
        <f>'1-4. Gather employee data'!K286</f>
        <v>16.55310763758154</v>
      </c>
      <c r="J286" s="50" t="str">
        <f>'1-4. Gather employee data'!L286</f>
        <v>Active</v>
      </c>
      <c r="K286" s="50" t="str">
        <f>'1-4. Gather employee data'!M286</f>
        <v>FT</v>
      </c>
      <c r="L286" s="50" t="str">
        <f>'1-4. Gather employee data'!N286</f>
        <v>N/A</v>
      </c>
      <c r="M286" s="50" t="str">
        <f>'1-4. Gather employee data'!O286</f>
        <v xml:space="preserve">Boston </v>
      </c>
      <c r="N286" s="50" t="str">
        <f>'1-4. Gather employee data'!P286</f>
        <v>Suffolk</v>
      </c>
      <c r="O286" s="50" t="str">
        <f>'1-4. Gather employee data'!T286</f>
        <v>MA</v>
      </c>
      <c r="P286" s="50" t="str">
        <f>'1-4. Gather employee data'!V286</f>
        <v>Suffolk County, MA</v>
      </c>
      <c r="Q286" s="59">
        <f>VLOOKUP(P286,'6. Gather living wage data'!$B$11:$Q$1048576,16,FALSE)</f>
        <v>21.09</v>
      </c>
      <c r="R286" s="60">
        <f>Q286*'Standards &amp; Assumptions'!$C$10*'Standards &amp; Assumptions'!$C$11</f>
        <v>43867.200000000004</v>
      </c>
      <c r="S286" s="28">
        <f t="shared" si="30"/>
        <v>-4.5368923624184596</v>
      </c>
      <c r="T286" s="27">
        <f t="shared" si="31"/>
        <v>-11070.196775506949</v>
      </c>
      <c r="U286" s="26" t="str">
        <f t="shared" si="32"/>
        <v>No</v>
      </c>
      <c r="V286" s="26">
        <f>R286*('Standards &amp; Assumptions'!$C$12)</f>
        <v>6580.0800000000008</v>
      </c>
      <c r="W286" s="26">
        <f t="shared" si="33"/>
        <v>37287.120000000003</v>
      </c>
      <c r="X286" s="26">
        <f t="shared" si="34"/>
        <v>50447.280000000006</v>
      </c>
      <c r="Y286" s="26" t="str">
        <f t="shared" si="35"/>
        <v>No</v>
      </c>
    </row>
    <row r="287" spans="2:25" ht="15" thickBot="1" x14ac:dyDescent="0.35">
      <c r="B287" s="154">
        <f>'1-4. Gather employee data'!B287</f>
        <v>275</v>
      </c>
      <c r="C287" s="50" t="str">
        <f>'1-4. Gather employee data'!C287</f>
        <v>Sales Associate</v>
      </c>
      <c r="D287" s="50" t="str">
        <f>'1-4. Gather employee data'!D287</f>
        <v>Apparel</v>
      </c>
      <c r="E287" s="61">
        <f>'1-4. Gather employee data'!E287</f>
        <v>43983</v>
      </c>
      <c r="F287" s="61">
        <f>'1-4. Gather employee data'!F287</f>
        <v>43647</v>
      </c>
      <c r="G287" s="60">
        <f>'1-4. Gather employee data'!I287</f>
        <v>31949.59583744096</v>
      </c>
      <c r="H287" s="50">
        <f>'1-4. Gather employee data'!J287</f>
        <v>1929.18</v>
      </c>
      <c r="I287" s="59">
        <f>'1-4. Gather employee data'!K287</f>
        <v>16.561231112410951</v>
      </c>
      <c r="J287" s="50" t="str">
        <f>'1-4. Gather employee data'!L287</f>
        <v>Active</v>
      </c>
      <c r="K287" s="50" t="str">
        <f>'1-4. Gather employee data'!M287</f>
        <v>FT</v>
      </c>
      <c r="L287" s="50" t="str">
        <f>'1-4. Gather employee data'!N287</f>
        <v>N/A</v>
      </c>
      <c r="M287" s="50" t="str">
        <f>'1-4. Gather employee data'!O287</f>
        <v>Chicago</v>
      </c>
      <c r="N287" s="50" t="str">
        <f>'1-4. Gather employee data'!P287</f>
        <v>Cook</v>
      </c>
      <c r="O287" s="50" t="str">
        <f>'1-4. Gather employee data'!T287</f>
        <v>IL</v>
      </c>
      <c r="P287" s="50" t="str">
        <f>'1-4. Gather employee data'!V287</f>
        <v>Cook County, IL</v>
      </c>
      <c r="Q287" s="59">
        <f>VLOOKUP(P287,'6. Gather living wage data'!$B$11:$Q$1048576,16,FALSE)</f>
        <v>17.46</v>
      </c>
      <c r="R287" s="60">
        <f>Q287*'Standards &amp; Assumptions'!$C$10*'Standards &amp; Assumptions'!$C$11</f>
        <v>36316.800000000003</v>
      </c>
      <c r="S287" s="28">
        <f t="shared" si="30"/>
        <v>-0.89876888758904983</v>
      </c>
      <c r="T287" s="27">
        <f t="shared" si="31"/>
        <v>-4367.2041625590427</v>
      </c>
      <c r="U287" s="26" t="str">
        <f t="shared" si="32"/>
        <v>No</v>
      </c>
      <c r="V287" s="26">
        <f>R287*('Standards &amp; Assumptions'!$C$12)</f>
        <v>5447.52</v>
      </c>
      <c r="W287" s="26">
        <f t="shared" si="33"/>
        <v>30869.280000000002</v>
      </c>
      <c r="X287" s="26">
        <f t="shared" si="34"/>
        <v>41764.320000000007</v>
      </c>
      <c r="Y287" s="26" t="str">
        <f t="shared" si="35"/>
        <v>Yes</v>
      </c>
    </row>
    <row r="288" spans="2:25" ht="15" thickBot="1" x14ac:dyDescent="0.35">
      <c r="B288" s="154">
        <f>'1-4. Gather employee data'!B288</f>
        <v>276</v>
      </c>
      <c r="C288" s="50" t="str">
        <f>'1-4. Gather employee data'!C288</f>
        <v>Sales Associate</v>
      </c>
      <c r="D288" s="50" t="str">
        <f>'1-4. Gather employee data'!D288</f>
        <v>Apparel</v>
      </c>
      <c r="E288" s="61">
        <f>'1-4. Gather employee data'!E288</f>
        <v>43983</v>
      </c>
      <c r="F288" s="61">
        <f>'1-4. Gather employee data'!F288</f>
        <v>43647</v>
      </c>
      <c r="G288" s="60">
        <f>'1-4. Gather employee data'!I288</f>
        <v>31136.082989297662</v>
      </c>
      <c r="H288" s="50">
        <f>'1-4. Gather employee data'!J288</f>
        <v>1877.04</v>
      </c>
      <c r="I288" s="59">
        <f>'1-4. Gather employee data'!K288</f>
        <v>16.587863332319856</v>
      </c>
      <c r="J288" s="50" t="str">
        <f>'1-4. Gather employee data'!L288</f>
        <v>Active</v>
      </c>
      <c r="K288" s="50" t="str">
        <f>'1-4. Gather employee data'!M288</f>
        <v>FT</v>
      </c>
      <c r="L288" s="50" t="str">
        <f>'1-4. Gather employee data'!N288</f>
        <v>N/A</v>
      </c>
      <c r="M288" s="50" t="str">
        <f>'1-4. Gather employee data'!O288</f>
        <v>Chicago</v>
      </c>
      <c r="N288" s="50" t="str">
        <f>'1-4. Gather employee data'!P288</f>
        <v>Cook</v>
      </c>
      <c r="O288" s="50" t="str">
        <f>'1-4. Gather employee data'!T288</f>
        <v>IL</v>
      </c>
      <c r="P288" s="50" t="str">
        <f>'1-4. Gather employee data'!V288</f>
        <v>Cook County, IL</v>
      </c>
      <c r="Q288" s="59">
        <f>VLOOKUP(P288,'6. Gather living wage data'!$B$11:$Q$1048576,16,FALSE)</f>
        <v>17.46</v>
      </c>
      <c r="R288" s="60">
        <f>Q288*'Standards &amp; Assumptions'!$C$10*'Standards &amp; Assumptions'!$C$11</f>
        <v>36316.800000000003</v>
      </c>
      <c r="S288" s="28">
        <f t="shared" si="30"/>
        <v>-0.87213666768014519</v>
      </c>
      <c r="T288" s="27">
        <f t="shared" si="31"/>
        <v>-5180.7170107023412</v>
      </c>
      <c r="U288" s="26" t="str">
        <f t="shared" si="32"/>
        <v>No</v>
      </c>
      <c r="V288" s="26">
        <f>R288*('Standards &amp; Assumptions'!$C$12)</f>
        <v>5447.52</v>
      </c>
      <c r="W288" s="26">
        <f t="shared" si="33"/>
        <v>30869.280000000002</v>
      </c>
      <c r="X288" s="26">
        <f t="shared" si="34"/>
        <v>41764.320000000007</v>
      </c>
      <c r="Y288" s="26" t="str">
        <f t="shared" si="35"/>
        <v>Yes</v>
      </c>
    </row>
    <row r="289" spans="2:25" ht="15" thickBot="1" x14ac:dyDescent="0.35">
      <c r="B289" s="154">
        <f>'1-4. Gather employee data'!B289</f>
        <v>277</v>
      </c>
      <c r="C289" s="50" t="str">
        <f>'1-4. Gather employee data'!C289</f>
        <v>Senior Sales Associate</v>
      </c>
      <c r="D289" s="50" t="str">
        <f>'1-4. Gather employee data'!D289</f>
        <v>Apparel</v>
      </c>
      <c r="E289" s="61">
        <f>'1-4. Gather employee data'!E289</f>
        <v>42736</v>
      </c>
      <c r="F289" s="61">
        <f>'1-4. Gather employee data'!F289</f>
        <v>43647</v>
      </c>
      <c r="G289" s="60">
        <f>'1-4. Gather employee data'!I289</f>
        <v>30285.727920274869</v>
      </c>
      <c r="H289" s="50">
        <f>'1-4. Gather employee data'!J289</f>
        <v>1824.9</v>
      </c>
      <c r="I289" s="59">
        <f>'1-4. Gather employee data'!K289</f>
        <v>16.595828768850275</v>
      </c>
      <c r="J289" s="50" t="str">
        <f>'1-4. Gather employee data'!L289</f>
        <v>Active</v>
      </c>
      <c r="K289" s="50" t="str">
        <f>'1-4. Gather employee data'!M289</f>
        <v>FT</v>
      </c>
      <c r="L289" s="50" t="str">
        <f>'1-4. Gather employee data'!N289</f>
        <v>N/A</v>
      </c>
      <c r="M289" s="50" t="str">
        <f>'1-4. Gather employee data'!O289</f>
        <v>Chicago</v>
      </c>
      <c r="N289" s="50" t="str">
        <f>'1-4. Gather employee data'!P289</f>
        <v>Cook</v>
      </c>
      <c r="O289" s="50" t="str">
        <f>'1-4. Gather employee data'!T289</f>
        <v>IL</v>
      </c>
      <c r="P289" s="50" t="str">
        <f>'1-4. Gather employee data'!V289</f>
        <v>Cook County, IL</v>
      </c>
      <c r="Q289" s="59">
        <f>VLOOKUP(P289,'6. Gather living wage data'!$B$11:$Q$1048576,16,FALSE)</f>
        <v>17.46</v>
      </c>
      <c r="R289" s="60">
        <f>Q289*'Standards &amp; Assumptions'!$C$10*'Standards &amp; Assumptions'!$C$11</f>
        <v>36316.800000000003</v>
      </c>
      <c r="S289" s="28">
        <f t="shared" si="30"/>
        <v>-0.86417123114972583</v>
      </c>
      <c r="T289" s="27">
        <f t="shared" si="31"/>
        <v>-6031.0720797251342</v>
      </c>
      <c r="U289" s="26" t="str">
        <f t="shared" si="32"/>
        <v>No</v>
      </c>
      <c r="V289" s="26">
        <f>R289*('Standards &amp; Assumptions'!$C$12)</f>
        <v>5447.52</v>
      </c>
      <c r="W289" s="26">
        <f t="shared" si="33"/>
        <v>30869.280000000002</v>
      </c>
      <c r="X289" s="26">
        <f t="shared" si="34"/>
        <v>41764.320000000007</v>
      </c>
      <c r="Y289" s="26" t="str">
        <f t="shared" si="35"/>
        <v>No</v>
      </c>
    </row>
    <row r="290" spans="2:25" ht="15" thickBot="1" x14ac:dyDescent="0.35">
      <c r="B290" s="154">
        <f>'1-4. Gather employee data'!B290</f>
        <v>278</v>
      </c>
      <c r="C290" s="50" t="str">
        <f>'1-4. Gather employee data'!C290</f>
        <v>Sales Associate</v>
      </c>
      <c r="D290" s="50" t="str">
        <f>'1-4. Gather employee data'!D290</f>
        <v>Apparel</v>
      </c>
      <c r="E290" s="61">
        <f>'1-4. Gather employee data'!E290</f>
        <v>43983</v>
      </c>
      <c r="F290" s="61">
        <f>'1-4. Gather employee data'!F290</f>
        <v>43647</v>
      </c>
      <c r="G290" s="60">
        <f>'1-4. Gather employee data'!I290</f>
        <v>30286.080241997242</v>
      </c>
      <c r="H290" s="50">
        <f>'1-4. Gather employee data'!J290</f>
        <v>1824.9</v>
      </c>
      <c r="I290" s="59">
        <f>'1-4. Gather employee data'!K290</f>
        <v>16.596021832427663</v>
      </c>
      <c r="J290" s="50" t="str">
        <f>'1-4. Gather employee data'!L290</f>
        <v>Active</v>
      </c>
      <c r="K290" s="50" t="str">
        <f>'1-4. Gather employee data'!M290</f>
        <v>FT</v>
      </c>
      <c r="L290" s="50" t="str">
        <f>'1-4. Gather employee data'!N290</f>
        <v>N/A</v>
      </c>
      <c r="M290" s="50" t="str">
        <f>'1-4. Gather employee data'!O290</f>
        <v>Chicago</v>
      </c>
      <c r="N290" s="50" t="str">
        <f>'1-4. Gather employee data'!P290</f>
        <v>Cook</v>
      </c>
      <c r="O290" s="50" t="str">
        <f>'1-4. Gather employee data'!T290</f>
        <v>IL</v>
      </c>
      <c r="P290" s="50" t="str">
        <f>'1-4. Gather employee data'!V290</f>
        <v>Cook County, IL</v>
      </c>
      <c r="Q290" s="59">
        <f>VLOOKUP(P290,'6. Gather living wage data'!$B$11:$Q$1048576,16,FALSE)</f>
        <v>17.46</v>
      </c>
      <c r="R290" s="60">
        <f>Q290*'Standards &amp; Assumptions'!$C$10*'Standards &amp; Assumptions'!$C$11</f>
        <v>36316.800000000003</v>
      </c>
      <c r="S290" s="28">
        <f t="shared" si="30"/>
        <v>-0.8639781675723377</v>
      </c>
      <c r="T290" s="27">
        <f t="shared" si="31"/>
        <v>-6030.7197580027605</v>
      </c>
      <c r="U290" s="26" t="str">
        <f t="shared" si="32"/>
        <v>No</v>
      </c>
      <c r="V290" s="26">
        <f>R290*('Standards &amp; Assumptions'!$C$12)</f>
        <v>5447.52</v>
      </c>
      <c r="W290" s="26">
        <f t="shared" si="33"/>
        <v>30869.280000000002</v>
      </c>
      <c r="X290" s="26">
        <f t="shared" si="34"/>
        <v>41764.320000000007</v>
      </c>
      <c r="Y290" s="26" t="str">
        <f t="shared" si="35"/>
        <v>No</v>
      </c>
    </row>
    <row r="291" spans="2:25" ht="15" thickBot="1" x14ac:dyDescent="0.35">
      <c r="B291" s="154">
        <f>'1-4. Gather employee data'!B291</f>
        <v>279</v>
      </c>
      <c r="C291" s="50" t="str">
        <f>'1-4. Gather employee data'!C291</f>
        <v>Sales Associate</v>
      </c>
      <c r="D291" s="50" t="str">
        <f>'1-4. Gather employee data'!D291</f>
        <v>Apparel</v>
      </c>
      <c r="E291" s="61">
        <f>'1-4. Gather employee data'!E291</f>
        <v>43983</v>
      </c>
      <c r="F291" s="61">
        <f>'1-4. Gather employee data'!F291</f>
        <v>43647</v>
      </c>
      <c r="G291" s="60">
        <f>'1-4. Gather employee data'!I291</f>
        <v>28561.428128497166</v>
      </c>
      <c r="H291" s="50">
        <f>'1-4. Gather employee data'!J291</f>
        <v>1720.6200000000001</v>
      </c>
      <c r="I291" s="59">
        <f>'1-4. Gather employee data'!K291</f>
        <v>16.599497930104942</v>
      </c>
      <c r="J291" s="50" t="str">
        <f>'1-4. Gather employee data'!L291</f>
        <v>Active</v>
      </c>
      <c r="K291" s="50" t="str">
        <f>'1-4. Gather employee data'!M291</f>
        <v>FT</v>
      </c>
      <c r="L291" s="50" t="str">
        <f>'1-4. Gather employee data'!N291</f>
        <v>N/A</v>
      </c>
      <c r="M291" s="50" t="str">
        <f>'1-4. Gather employee data'!O291</f>
        <v>Chicago</v>
      </c>
      <c r="N291" s="50" t="str">
        <f>'1-4. Gather employee data'!P291</f>
        <v>Cook</v>
      </c>
      <c r="O291" s="50" t="str">
        <f>'1-4. Gather employee data'!T291</f>
        <v>IL</v>
      </c>
      <c r="P291" s="50" t="str">
        <f>'1-4. Gather employee data'!V291</f>
        <v>Cook County, IL</v>
      </c>
      <c r="Q291" s="59">
        <f>VLOOKUP(P291,'6. Gather living wage data'!$B$11:$Q$1048576,16,FALSE)</f>
        <v>17.46</v>
      </c>
      <c r="R291" s="60">
        <f>Q291*'Standards &amp; Assumptions'!$C$10*'Standards &amp; Assumptions'!$C$11</f>
        <v>36316.800000000003</v>
      </c>
      <c r="S291" s="28">
        <f t="shared" si="30"/>
        <v>-0.86050206989505895</v>
      </c>
      <c r="T291" s="27">
        <f t="shared" si="31"/>
        <v>-7755.3718715028372</v>
      </c>
      <c r="U291" s="26" t="str">
        <f t="shared" si="32"/>
        <v>No</v>
      </c>
      <c r="V291" s="26">
        <f>R291*('Standards &amp; Assumptions'!$C$12)</f>
        <v>5447.52</v>
      </c>
      <c r="W291" s="26">
        <f t="shared" si="33"/>
        <v>30869.280000000002</v>
      </c>
      <c r="X291" s="26">
        <f t="shared" si="34"/>
        <v>41764.320000000007</v>
      </c>
      <c r="Y291" s="26" t="str">
        <f t="shared" si="35"/>
        <v>No</v>
      </c>
    </row>
    <row r="292" spans="2:25" ht="15" thickBot="1" x14ac:dyDescent="0.35">
      <c r="B292" s="154">
        <f>'1-4. Gather employee data'!B292</f>
        <v>280</v>
      </c>
      <c r="C292" s="50" t="str">
        <f>'1-4. Gather employee data'!C292</f>
        <v>Sales Associate</v>
      </c>
      <c r="D292" s="50" t="str">
        <f>'1-4. Gather employee data'!D292</f>
        <v>Apparel</v>
      </c>
      <c r="E292" s="61">
        <f>'1-4. Gather employee data'!E292</f>
        <v>43983</v>
      </c>
      <c r="F292" s="61">
        <f>'1-4. Gather employee data'!F292</f>
        <v>43647</v>
      </c>
      <c r="G292" s="60">
        <f>'1-4. Gather employee data'!I292</f>
        <v>28579.940477332697</v>
      </c>
      <c r="H292" s="50">
        <f>'1-4. Gather employee data'!J292</f>
        <v>1720.6200000000001</v>
      </c>
      <c r="I292" s="59">
        <f>'1-4. Gather employee data'!K292</f>
        <v>16.61025704532825</v>
      </c>
      <c r="J292" s="50" t="str">
        <f>'1-4. Gather employee data'!L292</f>
        <v>Active</v>
      </c>
      <c r="K292" s="50" t="str">
        <f>'1-4. Gather employee data'!M292</f>
        <v>FT</v>
      </c>
      <c r="L292" s="50" t="str">
        <f>'1-4. Gather employee data'!N292</f>
        <v>N/A</v>
      </c>
      <c r="M292" s="50" t="str">
        <f>'1-4. Gather employee data'!O292</f>
        <v>Chicago</v>
      </c>
      <c r="N292" s="50" t="str">
        <f>'1-4. Gather employee data'!P292</f>
        <v>Cook</v>
      </c>
      <c r="O292" s="50" t="str">
        <f>'1-4. Gather employee data'!T292</f>
        <v>IL</v>
      </c>
      <c r="P292" s="50" t="str">
        <f>'1-4. Gather employee data'!V292</f>
        <v>Cook County, IL</v>
      </c>
      <c r="Q292" s="59">
        <f>VLOOKUP(P292,'6. Gather living wage data'!$B$11:$Q$1048576,16,FALSE)</f>
        <v>17.46</v>
      </c>
      <c r="R292" s="60">
        <f>Q292*'Standards &amp; Assumptions'!$C$10*'Standards &amp; Assumptions'!$C$11</f>
        <v>36316.800000000003</v>
      </c>
      <c r="S292" s="28">
        <f t="shared" si="30"/>
        <v>-0.84974295467175054</v>
      </c>
      <c r="T292" s="27">
        <f t="shared" si="31"/>
        <v>-7736.859522667306</v>
      </c>
      <c r="U292" s="26" t="str">
        <f t="shared" si="32"/>
        <v>No</v>
      </c>
      <c r="V292" s="26">
        <f>R292*('Standards &amp; Assumptions'!$C$12)</f>
        <v>5447.52</v>
      </c>
      <c r="W292" s="26">
        <f t="shared" si="33"/>
        <v>30869.280000000002</v>
      </c>
      <c r="X292" s="26">
        <f t="shared" si="34"/>
        <v>41764.320000000007</v>
      </c>
      <c r="Y292" s="26" t="str">
        <f t="shared" si="35"/>
        <v>No</v>
      </c>
    </row>
    <row r="293" spans="2:25" ht="15" thickBot="1" x14ac:dyDescent="0.35">
      <c r="B293" s="154">
        <f>'1-4. Gather employee data'!B293</f>
        <v>281</v>
      </c>
      <c r="C293" s="50" t="str">
        <f>'1-4. Gather employee data'!C293</f>
        <v>Sales Associate</v>
      </c>
      <c r="D293" s="50" t="str">
        <f>'1-4. Gather employee data'!D293</f>
        <v>Apparel</v>
      </c>
      <c r="E293" s="61">
        <f>'1-4. Gather employee data'!E293</f>
        <v>43983</v>
      </c>
      <c r="F293" s="61">
        <f>'1-4. Gather employee data'!F293</f>
        <v>43647</v>
      </c>
      <c r="G293" s="60">
        <f>'1-4. Gather employee data'!I293</f>
        <v>27714.024597389922</v>
      </c>
      <c r="H293" s="50">
        <f>'1-4. Gather employee data'!J293</f>
        <v>1668.48</v>
      </c>
      <c r="I293" s="59">
        <f>'1-4. Gather employee data'!K293</f>
        <v>16.610342705570293</v>
      </c>
      <c r="J293" s="50" t="str">
        <f>'1-4. Gather employee data'!L293</f>
        <v>Active</v>
      </c>
      <c r="K293" s="50" t="str">
        <f>'1-4. Gather employee data'!M293</f>
        <v>FT</v>
      </c>
      <c r="L293" s="50" t="str">
        <f>'1-4. Gather employee data'!N293</f>
        <v>N/A</v>
      </c>
      <c r="M293" s="50" t="str">
        <f>'1-4. Gather employee data'!O293</f>
        <v>Chicago</v>
      </c>
      <c r="N293" s="50" t="str">
        <f>'1-4. Gather employee data'!P293</f>
        <v>Cook</v>
      </c>
      <c r="O293" s="50" t="str">
        <f>'1-4. Gather employee data'!T293</f>
        <v>IL</v>
      </c>
      <c r="P293" s="50" t="str">
        <f>'1-4. Gather employee data'!V293</f>
        <v>Cook County, IL</v>
      </c>
      <c r="Q293" s="59">
        <f>VLOOKUP(P293,'6. Gather living wage data'!$B$11:$Q$1048576,16,FALSE)</f>
        <v>17.46</v>
      </c>
      <c r="R293" s="60">
        <f>Q293*'Standards &amp; Assumptions'!$C$10*'Standards &amp; Assumptions'!$C$11</f>
        <v>36316.800000000003</v>
      </c>
      <c r="S293" s="28">
        <f t="shared" si="30"/>
        <v>-0.84965729442970783</v>
      </c>
      <c r="T293" s="27">
        <f t="shared" si="31"/>
        <v>-8602.7754026100811</v>
      </c>
      <c r="U293" s="26" t="str">
        <f t="shared" si="32"/>
        <v>No</v>
      </c>
      <c r="V293" s="26">
        <f>R293*('Standards &amp; Assumptions'!$C$12)</f>
        <v>5447.52</v>
      </c>
      <c r="W293" s="26">
        <f t="shared" si="33"/>
        <v>30869.280000000002</v>
      </c>
      <c r="X293" s="26">
        <f t="shared" si="34"/>
        <v>41764.320000000007</v>
      </c>
      <c r="Y293" s="26" t="str">
        <f t="shared" si="35"/>
        <v>No</v>
      </c>
    </row>
    <row r="294" spans="2:25" ht="15" thickBot="1" x14ac:dyDescent="0.35">
      <c r="B294" s="154">
        <f>'1-4. Gather employee data'!B294</f>
        <v>282</v>
      </c>
      <c r="C294" s="50" t="str">
        <f>'1-4. Gather employee data'!C294</f>
        <v>Sales Associate</v>
      </c>
      <c r="D294" s="50" t="str">
        <f>'1-4. Gather employee data'!D294</f>
        <v>Apparel</v>
      </c>
      <c r="E294" s="61">
        <f>'1-4. Gather employee data'!E294</f>
        <v>43983</v>
      </c>
      <c r="F294" s="61">
        <f>'1-4. Gather employee data'!F294</f>
        <v>43647</v>
      </c>
      <c r="G294" s="60">
        <f>'1-4. Gather employee data'!I294</f>
        <v>26849.679263415084</v>
      </c>
      <c r="H294" s="50">
        <f>'1-4. Gather employee data'!J294</f>
        <v>1616.34</v>
      </c>
      <c r="I294" s="59">
        <f>'1-4. Gather employee data'!K294</f>
        <v>16.611405560349361</v>
      </c>
      <c r="J294" s="50" t="str">
        <f>'1-4. Gather employee data'!L294</f>
        <v>Active</v>
      </c>
      <c r="K294" s="50" t="str">
        <f>'1-4. Gather employee data'!M294</f>
        <v>FT</v>
      </c>
      <c r="L294" s="50" t="str">
        <f>'1-4. Gather employee data'!N294</f>
        <v>N/A</v>
      </c>
      <c r="M294" s="50" t="str">
        <f>'1-4. Gather employee data'!O294</f>
        <v>Chicago</v>
      </c>
      <c r="N294" s="50" t="str">
        <f>'1-4. Gather employee data'!P294</f>
        <v>Cook</v>
      </c>
      <c r="O294" s="50" t="str">
        <f>'1-4. Gather employee data'!T294</f>
        <v>IL</v>
      </c>
      <c r="P294" s="50" t="str">
        <f>'1-4. Gather employee data'!V294</f>
        <v>Cook County, IL</v>
      </c>
      <c r="Q294" s="59">
        <f>VLOOKUP(P294,'6. Gather living wage data'!$B$11:$Q$1048576,16,FALSE)</f>
        <v>17.46</v>
      </c>
      <c r="R294" s="60">
        <f>Q294*'Standards &amp; Assumptions'!$C$10*'Standards &amp; Assumptions'!$C$11</f>
        <v>36316.800000000003</v>
      </c>
      <c r="S294" s="28">
        <f t="shared" si="30"/>
        <v>-0.84859443965063974</v>
      </c>
      <c r="T294" s="27">
        <f t="shared" si="31"/>
        <v>-9467.1207365849186</v>
      </c>
      <c r="U294" s="26" t="str">
        <f t="shared" si="32"/>
        <v>No</v>
      </c>
      <c r="V294" s="26">
        <f>R294*('Standards &amp; Assumptions'!$C$12)</f>
        <v>5447.52</v>
      </c>
      <c r="W294" s="26">
        <f t="shared" si="33"/>
        <v>30869.280000000002</v>
      </c>
      <c r="X294" s="26">
        <f t="shared" si="34"/>
        <v>41764.320000000007</v>
      </c>
      <c r="Y294" s="26" t="str">
        <f t="shared" si="35"/>
        <v>No</v>
      </c>
    </row>
    <row r="295" spans="2:25" ht="15" thickBot="1" x14ac:dyDescent="0.35">
      <c r="B295" s="154">
        <f>'1-4. Gather employee data'!B295</f>
        <v>283</v>
      </c>
      <c r="C295" s="50" t="str">
        <f>'1-4. Gather employee data'!C295</f>
        <v>Sales Associate</v>
      </c>
      <c r="D295" s="50" t="str">
        <f>'1-4. Gather employee data'!D295</f>
        <v>Apparel</v>
      </c>
      <c r="E295" s="61">
        <f>'1-4. Gather employee data'!E295</f>
        <v>44029</v>
      </c>
      <c r="F295" s="61">
        <f>'1-4. Gather employee data'!F295</f>
        <v>43647</v>
      </c>
      <c r="G295" s="60">
        <f>'1-4. Gather employee data'!I295</f>
        <v>34662.669666461537</v>
      </c>
      <c r="H295" s="50">
        <f>'1-4. Gather employee data'!J295</f>
        <v>2085.6</v>
      </c>
      <c r="I295" s="59">
        <f>'1-4. Gather employee data'!K295</f>
        <v>16.619998881118882</v>
      </c>
      <c r="J295" s="50" t="str">
        <f>'1-4. Gather employee data'!L295</f>
        <v>Active</v>
      </c>
      <c r="K295" s="50" t="str">
        <f>'1-4. Gather employee data'!M295</f>
        <v>FT</v>
      </c>
      <c r="L295" s="50" t="str">
        <f>'1-4. Gather employee data'!N295</f>
        <v>N/A</v>
      </c>
      <c r="M295" s="50" t="str">
        <f>'1-4. Gather employee data'!O295</f>
        <v>Chicago</v>
      </c>
      <c r="N295" s="50" t="str">
        <f>'1-4. Gather employee data'!P295</f>
        <v>Cook</v>
      </c>
      <c r="O295" s="50" t="str">
        <f>'1-4. Gather employee data'!T295</f>
        <v>IL</v>
      </c>
      <c r="P295" s="50" t="str">
        <f>'1-4. Gather employee data'!V295</f>
        <v>Cook County, IL</v>
      </c>
      <c r="Q295" s="59">
        <f>VLOOKUP(P295,'6. Gather living wage data'!$B$11:$Q$1048576,16,FALSE)</f>
        <v>17.46</v>
      </c>
      <c r="R295" s="60">
        <f>Q295*'Standards &amp; Assumptions'!$C$10*'Standards &amp; Assumptions'!$C$11</f>
        <v>36316.800000000003</v>
      </c>
      <c r="S295" s="28">
        <f t="shared" si="30"/>
        <v>-0.84000111888111917</v>
      </c>
      <c r="T295" s="27">
        <f t="shared" si="31"/>
        <v>-1654.1303335384655</v>
      </c>
      <c r="U295" s="26" t="str">
        <f t="shared" si="32"/>
        <v>No</v>
      </c>
      <c r="V295" s="26">
        <f>R295*('Standards &amp; Assumptions'!$C$12)</f>
        <v>5447.52</v>
      </c>
      <c r="W295" s="26">
        <f t="shared" si="33"/>
        <v>30869.280000000002</v>
      </c>
      <c r="X295" s="26">
        <f t="shared" si="34"/>
        <v>41764.320000000007</v>
      </c>
      <c r="Y295" s="26" t="str">
        <f t="shared" si="35"/>
        <v>Yes</v>
      </c>
    </row>
    <row r="296" spans="2:25" ht="15" thickBot="1" x14ac:dyDescent="0.35">
      <c r="B296" s="154">
        <f>'1-4. Gather employee data'!B296</f>
        <v>284</v>
      </c>
      <c r="C296" s="50" t="str">
        <f>'1-4. Gather employee data'!C296</f>
        <v>Sales Associate</v>
      </c>
      <c r="D296" s="50" t="str">
        <f>'1-4. Gather employee data'!D296</f>
        <v>Apparel</v>
      </c>
      <c r="E296" s="61">
        <f>'1-4. Gather employee data'!E296</f>
        <v>44031</v>
      </c>
      <c r="F296" s="61">
        <f>'1-4. Gather employee data'!F296</f>
        <v>43647</v>
      </c>
      <c r="G296" s="60">
        <f>'1-4. Gather employee data'!I296</f>
        <v>34723.22655746463</v>
      </c>
      <c r="H296" s="50">
        <f>'1-4. Gather employee data'!J296</f>
        <v>2085.6</v>
      </c>
      <c r="I296" s="59">
        <f>'1-4. Gather employee data'!K296</f>
        <v>16.649034597940464</v>
      </c>
      <c r="J296" s="50" t="str">
        <f>'1-4. Gather employee data'!L296</f>
        <v>Active</v>
      </c>
      <c r="K296" s="50" t="str">
        <f>'1-4. Gather employee data'!M296</f>
        <v>FT</v>
      </c>
      <c r="L296" s="50" t="str">
        <f>'1-4. Gather employee data'!N296</f>
        <v>N/A</v>
      </c>
      <c r="M296" s="50" t="str">
        <f>'1-4. Gather employee data'!O296</f>
        <v>Chicago</v>
      </c>
      <c r="N296" s="50" t="str">
        <f>'1-4. Gather employee data'!P296</f>
        <v>Cook</v>
      </c>
      <c r="O296" s="50" t="str">
        <f>'1-4. Gather employee data'!T296</f>
        <v>IL</v>
      </c>
      <c r="P296" s="50" t="str">
        <f>'1-4. Gather employee data'!V296</f>
        <v>Cook County, IL</v>
      </c>
      <c r="Q296" s="59">
        <f>VLOOKUP(P296,'6. Gather living wage data'!$B$11:$Q$1048576,16,FALSE)</f>
        <v>17.46</v>
      </c>
      <c r="R296" s="60">
        <f>Q296*'Standards &amp; Assumptions'!$C$10*'Standards &amp; Assumptions'!$C$11</f>
        <v>36316.800000000003</v>
      </c>
      <c r="S296" s="28">
        <f t="shared" si="30"/>
        <v>-0.81096540205953715</v>
      </c>
      <c r="T296" s="27">
        <f t="shared" si="31"/>
        <v>-1593.573442535373</v>
      </c>
      <c r="U296" s="26" t="str">
        <f t="shared" si="32"/>
        <v>No</v>
      </c>
      <c r="V296" s="26">
        <f>R296*('Standards &amp; Assumptions'!$C$12)</f>
        <v>5447.52</v>
      </c>
      <c r="W296" s="26">
        <f t="shared" si="33"/>
        <v>30869.280000000002</v>
      </c>
      <c r="X296" s="26">
        <f t="shared" si="34"/>
        <v>41764.320000000007</v>
      </c>
      <c r="Y296" s="26" t="str">
        <f t="shared" si="35"/>
        <v>Yes</v>
      </c>
    </row>
    <row r="297" spans="2:25" ht="15" thickBot="1" x14ac:dyDescent="0.35">
      <c r="B297" s="154">
        <f>'1-4. Gather employee data'!B297</f>
        <v>285</v>
      </c>
      <c r="C297" s="50" t="str">
        <f>'1-4. Gather employee data'!C297</f>
        <v>Sales Associate</v>
      </c>
      <c r="D297" s="50" t="str">
        <f>'1-4. Gather employee data'!D297</f>
        <v>Apparel</v>
      </c>
      <c r="E297" s="61">
        <f>'1-4. Gather employee data'!E297</f>
        <v>44032</v>
      </c>
      <c r="F297" s="61">
        <f>'1-4. Gather employee data'!F297</f>
        <v>43647</v>
      </c>
      <c r="G297" s="60">
        <f>'1-4. Gather employee data'!I297</f>
        <v>34761.601626498166</v>
      </c>
      <c r="H297" s="50">
        <f>'1-4. Gather employee data'!J297</f>
        <v>2085.6</v>
      </c>
      <c r="I297" s="59">
        <f>'1-4. Gather employee data'!K297</f>
        <v>16.667434611861417</v>
      </c>
      <c r="J297" s="50" t="str">
        <f>'1-4. Gather employee data'!L297</f>
        <v>Active</v>
      </c>
      <c r="K297" s="50" t="str">
        <f>'1-4. Gather employee data'!M297</f>
        <v>FT</v>
      </c>
      <c r="L297" s="50" t="str">
        <f>'1-4. Gather employee data'!N297</f>
        <v>N/A</v>
      </c>
      <c r="M297" s="50" t="str">
        <f>'1-4. Gather employee data'!O297</f>
        <v>Chicago</v>
      </c>
      <c r="N297" s="50" t="str">
        <f>'1-4. Gather employee data'!P297</f>
        <v>Cook</v>
      </c>
      <c r="O297" s="50" t="str">
        <f>'1-4. Gather employee data'!T297</f>
        <v>IL</v>
      </c>
      <c r="P297" s="50" t="str">
        <f>'1-4. Gather employee data'!V297</f>
        <v>Cook County, IL</v>
      </c>
      <c r="Q297" s="59">
        <f>VLOOKUP(P297,'6. Gather living wage data'!$B$11:$Q$1048576,16,FALSE)</f>
        <v>17.46</v>
      </c>
      <c r="R297" s="60">
        <f>Q297*'Standards &amp; Assumptions'!$C$10*'Standards &amp; Assumptions'!$C$11</f>
        <v>36316.800000000003</v>
      </c>
      <c r="S297" s="28">
        <f t="shared" si="30"/>
        <v>-0.79256538813858413</v>
      </c>
      <c r="T297" s="27">
        <f t="shared" si="31"/>
        <v>-1555.1983735018366</v>
      </c>
      <c r="U297" s="26" t="str">
        <f t="shared" si="32"/>
        <v>No</v>
      </c>
      <c r="V297" s="26">
        <f>R297*('Standards &amp; Assumptions'!$C$12)</f>
        <v>5447.52</v>
      </c>
      <c r="W297" s="26">
        <f t="shared" si="33"/>
        <v>30869.280000000002</v>
      </c>
      <c r="X297" s="26">
        <f t="shared" si="34"/>
        <v>41764.320000000007</v>
      </c>
      <c r="Y297" s="26" t="str">
        <f t="shared" si="35"/>
        <v>Yes</v>
      </c>
    </row>
    <row r="298" spans="2:25" ht="15" thickBot="1" x14ac:dyDescent="0.35">
      <c r="B298" s="154">
        <f>'1-4. Gather employee data'!B298</f>
        <v>286</v>
      </c>
      <c r="C298" s="50" t="str">
        <f>'1-4. Gather employee data'!C298</f>
        <v>Sales Associate</v>
      </c>
      <c r="D298" s="50" t="str">
        <f>'1-4. Gather employee data'!D298</f>
        <v>Apparel</v>
      </c>
      <c r="E298" s="61">
        <f>'1-4. Gather employee data'!E298</f>
        <v>44023</v>
      </c>
      <c r="F298" s="61">
        <f>'1-4. Gather employee data'!F298</f>
        <v>43647</v>
      </c>
      <c r="G298" s="60">
        <f>'1-4. Gather employee data'!I298</f>
        <v>33034.323029373358</v>
      </c>
      <c r="H298" s="50">
        <f>'1-4. Gather employee data'!J298</f>
        <v>1981.32</v>
      </c>
      <c r="I298" s="59">
        <f>'1-4. Gather employee data'!K298</f>
        <v>16.672886272471565</v>
      </c>
      <c r="J298" s="50" t="str">
        <f>'1-4. Gather employee data'!L298</f>
        <v>Active</v>
      </c>
      <c r="K298" s="50" t="str">
        <f>'1-4. Gather employee data'!M298</f>
        <v>FT</v>
      </c>
      <c r="L298" s="50" t="str">
        <f>'1-4. Gather employee data'!N298</f>
        <v>N/A</v>
      </c>
      <c r="M298" s="50" t="str">
        <f>'1-4. Gather employee data'!O298</f>
        <v>Chicago</v>
      </c>
      <c r="N298" s="50" t="str">
        <f>'1-4. Gather employee data'!P298</f>
        <v>Cook</v>
      </c>
      <c r="O298" s="50" t="str">
        <f>'1-4. Gather employee data'!T298</f>
        <v>IL</v>
      </c>
      <c r="P298" s="50" t="str">
        <f>'1-4. Gather employee data'!V298</f>
        <v>Cook County, IL</v>
      </c>
      <c r="Q298" s="59">
        <f>VLOOKUP(P298,'6. Gather living wage data'!$B$11:$Q$1048576,16,FALSE)</f>
        <v>17.46</v>
      </c>
      <c r="R298" s="60">
        <f>Q298*'Standards &amp; Assumptions'!$C$10*'Standards &amp; Assumptions'!$C$11</f>
        <v>36316.800000000003</v>
      </c>
      <c r="S298" s="28">
        <f t="shared" si="30"/>
        <v>-0.78711372752843545</v>
      </c>
      <c r="T298" s="27">
        <f t="shared" si="31"/>
        <v>-3282.4769706266452</v>
      </c>
      <c r="U298" s="26" t="str">
        <f t="shared" si="32"/>
        <v>No</v>
      </c>
      <c r="V298" s="26">
        <f>R298*('Standards &amp; Assumptions'!$C$12)</f>
        <v>5447.52</v>
      </c>
      <c r="W298" s="26">
        <f t="shared" si="33"/>
        <v>30869.280000000002</v>
      </c>
      <c r="X298" s="26">
        <f t="shared" si="34"/>
        <v>41764.320000000007</v>
      </c>
      <c r="Y298" s="26" t="str">
        <f t="shared" si="35"/>
        <v>Yes</v>
      </c>
    </row>
    <row r="299" spans="2:25" ht="15" thickBot="1" x14ac:dyDescent="0.35">
      <c r="B299" s="154">
        <f>'1-4. Gather employee data'!B299</f>
        <v>287</v>
      </c>
      <c r="C299" s="50" t="str">
        <f>'1-4. Gather employee data'!C299</f>
        <v>Sales Associate</v>
      </c>
      <c r="D299" s="50" t="str">
        <f>'1-4. Gather employee data'!D299</f>
        <v>Apparel</v>
      </c>
      <c r="E299" s="61">
        <f>'1-4. Gather employee data'!E299</f>
        <v>44014</v>
      </c>
      <c r="F299" s="61">
        <f>'1-4. Gather employee data'!F299</f>
        <v>43647</v>
      </c>
      <c r="G299" s="60">
        <f>'1-4. Gather employee data'!I299</f>
        <v>31307.544053429869</v>
      </c>
      <c r="H299" s="50">
        <f>'1-4. Gather employee data'!J299</f>
        <v>1877.04</v>
      </c>
      <c r="I299" s="59">
        <f>'1-4. Gather employee data'!K299</f>
        <v>16.67920984818111</v>
      </c>
      <c r="J299" s="50" t="str">
        <f>'1-4. Gather employee data'!L299</f>
        <v>Active</v>
      </c>
      <c r="K299" s="50" t="str">
        <f>'1-4. Gather employee data'!M299</f>
        <v>FT</v>
      </c>
      <c r="L299" s="50" t="str">
        <f>'1-4. Gather employee data'!N299</f>
        <v>N/A</v>
      </c>
      <c r="M299" s="50" t="str">
        <f>'1-4. Gather employee data'!O299</f>
        <v>Chicago</v>
      </c>
      <c r="N299" s="50" t="str">
        <f>'1-4. Gather employee data'!P299</f>
        <v>Cook</v>
      </c>
      <c r="O299" s="50" t="str">
        <f>'1-4. Gather employee data'!T299</f>
        <v>IL</v>
      </c>
      <c r="P299" s="50" t="str">
        <f>'1-4. Gather employee data'!V299</f>
        <v>Cook County, IL</v>
      </c>
      <c r="Q299" s="59">
        <f>VLOOKUP(P299,'6. Gather living wage data'!$B$11:$Q$1048576,16,FALSE)</f>
        <v>17.46</v>
      </c>
      <c r="R299" s="60">
        <f>Q299*'Standards &amp; Assumptions'!$C$10*'Standards &amp; Assumptions'!$C$11</f>
        <v>36316.800000000003</v>
      </c>
      <c r="S299" s="28">
        <f t="shared" si="30"/>
        <v>-0.78079015181889133</v>
      </c>
      <c r="T299" s="27">
        <f t="shared" si="31"/>
        <v>-5009.2559465701343</v>
      </c>
      <c r="U299" s="26" t="str">
        <f t="shared" si="32"/>
        <v>No</v>
      </c>
      <c r="V299" s="26">
        <f>R299*('Standards &amp; Assumptions'!$C$12)</f>
        <v>5447.52</v>
      </c>
      <c r="W299" s="26">
        <f t="shared" si="33"/>
        <v>30869.280000000002</v>
      </c>
      <c r="X299" s="26">
        <f t="shared" si="34"/>
        <v>41764.320000000007</v>
      </c>
      <c r="Y299" s="26" t="str">
        <f t="shared" si="35"/>
        <v>Yes</v>
      </c>
    </row>
    <row r="300" spans="2:25" ht="15" thickBot="1" x14ac:dyDescent="0.35">
      <c r="B300" s="154">
        <f>'1-4. Gather employee data'!B300</f>
        <v>288</v>
      </c>
      <c r="C300" s="50" t="str">
        <f>'1-4. Gather employee data'!C300</f>
        <v>Sales Associate</v>
      </c>
      <c r="D300" s="50" t="str">
        <f>'1-4. Gather employee data'!D300</f>
        <v>Apparel</v>
      </c>
      <c r="E300" s="61">
        <f>'1-4. Gather employee data'!E300</f>
        <v>44019</v>
      </c>
      <c r="F300" s="61">
        <f>'1-4. Gather employee data'!F300</f>
        <v>43647</v>
      </c>
      <c r="G300" s="60">
        <f>'1-4. Gather employee data'!I300</f>
        <v>31310.547519478554</v>
      </c>
      <c r="H300" s="50">
        <f>'1-4. Gather employee data'!J300</f>
        <v>1877.04</v>
      </c>
      <c r="I300" s="59">
        <f>'1-4. Gather employee data'!K300</f>
        <v>16.680809955823293</v>
      </c>
      <c r="J300" s="50" t="str">
        <f>'1-4. Gather employee data'!L300</f>
        <v>Active</v>
      </c>
      <c r="K300" s="50" t="str">
        <f>'1-4. Gather employee data'!M300</f>
        <v>FT</v>
      </c>
      <c r="L300" s="50" t="str">
        <f>'1-4. Gather employee data'!N300</f>
        <v>N/A</v>
      </c>
      <c r="M300" s="50" t="str">
        <f>'1-4. Gather employee data'!O300</f>
        <v>Chicago</v>
      </c>
      <c r="N300" s="50" t="str">
        <f>'1-4. Gather employee data'!P300</f>
        <v>Cook</v>
      </c>
      <c r="O300" s="50" t="str">
        <f>'1-4. Gather employee data'!T300</f>
        <v>IL</v>
      </c>
      <c r="P300" s="50" t="str">
        <f>'1-4. Gather employee data'!V300</f>
        <v>Cook County, IL</v>
      </c>
      <c r="Q300" s="59">
        <f>VLOOKUP(P300,'6. Gather living wage data'!$B$11:$Q$1048576,16,FALSE)</f>
        <v>17.46</v>
      </c>
      <c r="R300" s="60">
        <f>Q300*'Standards &amp; Assumptions'!$C$10*'Standards &amp; Assumptions'!$C$11</f>
        <v>36316.800000000003</v>
      </c>
      <c r="S300" s="28">
        <f t="shared" si="30"/>
        <v>-0.77919004417670834</v>
      </c>
      <c r="T300" s="27">
        <f t="shared" si="31"/>
        <v>-5006.2524805214489</v>
      </c>
      <c r="U300" s="26" t="str">
        <f t="shared" si="32"/>
        <v>No</v>
      </c>
      <c r="V300" s="26">
        <f>R300*('Standards &amp; Assumptions'!$C$12)</f>
        <v>5447.52</v>
      </c>
      <c r="W300" s="26">
        <f t="shared" si="33"/>
        <v>30869.280000000002</v>
      </c>
      <c r="X300" s="26">
        <f t="shared" si="34"/>
        <v>41764.320000000007</v>
      </c>
      <c r="Y300" s="26" t="str">
        <f t="shared" si="35"/>
        <v>Yes</v>
      </c>
    </row>
    <row r="301" spans="2:25" ht="15" thickBot="1" x14ac:dyDescent="0.35">
      <c r="B301" s="154">
        <f>'1-4. Gather employee data'!B301</f>
        <v>289</v>
      </c>
      <c r="C301" s="50" t="str">
        <f>'1-4. Gather employee data'!C301</f>
        <v>Sales Associate</v>
      </c>
      <c r="D301" s="50" t="str">
        <f>'1-4. Gather employee data'!D301</f>
        <v>Apparel</v>
      </c>
      <c r="E301" s="61">
        <f>'1-4. Gather employee data'!E301</f>
        <v>44017</v>
      </c>
      <c r="F301" s="61">
        <f>'1-4. Gather employee data'!F301</f>
        <v>43647</v>
      </c>
      <c r="G301" s="60">
        <f>'1-4. Gather employee data'!I301</f>
        <v>30449.513581226289</v>
      </c>
      <c r="H301" s="50">
        <f>'1-4. Gather employee data'!J301</f>
        <v>1824.9</v>
      </c>
      <c r="I301" s="59">
        <f>'1-4. Gather employee data'!K301</f>
        <v>16.68557925432971</v>
      </c>
      <c r="J301" s="50" t="str">
        <f>'1-4. Gather employee data'!L301</f>
        <v>Active</v>
      </c>
      <c r="K301" s="50" t="str">
        <f>'1-4. Gather employee data'!M301</f>
        <v>FT</v>
      </c>
      <c r="L301" s="50" t="str">
        <f>'1-4. Gather employee data'!N301</f>
        <v>N/A</v>
      </c>
      <c r="M301" s="50" t="str">
        <f>'1-4. Gather employee data'!O301</f>
        <v>Chicago</v>
      </c>
      <c r="N301" s="50" t="str">
        <f>'1-4. Gather employee data'!P301</f>
        <v>Cook</v>
      </c>
      <c r="O301" s="50" t="str">
        <f>'1-4. Gather employee data'!T301</f>
        <v>IL</v>
      </c>
      <c r="P301" s="50" t="str">
        <f>'1-4. Gather employee data'!V301</f>
        <v>Cook County, IL</v>
      </c>
      <c r="Q301" s="59">
        <f>VLOOKUP(P301,'6. Gather living wage data'!$B$11:$Q$1048576,16,FALSE)</f>
        <v>17.46</v>
      </c>
      <c r="R301" s="60">
        <f>Q301*'Standards &amp; Assumptions'!$C$10*'Standards &amp; Assumptions'!$C$11</f>
        <v>36316.800000000003</v>
      </c>
      <c r="S301" s="28">
        <f t="shared" si="30"/>
        <v>-0.77442074567029096</v>
      </c>
      <c r="T301" s="27">
        <f t="shared" si="31"/>
        <v>-5867.2864187737141</v>
      </c>
      <c r="U301" s="26" t="str">
        <f t="shared" si="32"/>
        <v>No</v>
      </c>
      <c r="V301" s="26">
        <f>R301*('Standards &amp; Assumptions'!$C$12)</f>
        <v>5447.52</v>
      </c>
      <c r="W301" s="26">
        <f t="shared" si="33"/>
        <v>30869.280000000002</v>
      </c>
      <c r="X301" s="26">
        <f t="shared" si="34"/>
        <v>41764.320000000007</v>
      </c>
      <c r="Y301" s="26" t="str">
        <f t="shared" si="35"/>
        <v>No</v>
      </c>
    </row>
    <row r="302" spans="2:25" ht="15" thickBot="1" x14ac:dyDescent="0.35">
      <c r="B302" s="154">
        <f>'1-4. Gather employee data'!B302</f>
        <v>290</v>
      </c>
      <c r="C302" s="50" t="str">
        <f>'1-4. Gather employee data'!C302</f>
        <v>Sales Associate</v>
      </c>
      <c r="D302" s="50" t="str">
        <f>'1-4. Gather employee data'!D302</f>
        <v>Apparel</v>
      </c>
      <c r="E302" s="61">
        <f>'1-4. Gather employee data'!E302</f>
        <v>44019</v>
      </c>
      <c r="F302" s="61">
        <f>'1-4. Gather employee data'!F302</f>
        <v>43647</v>
      </c>
      <c r="G302" s="60">
        <f>'1-4. Gather employee data'!I302</f>
        <v>30450.621628728702</v>
      </c>
      <c r="H302" s="50">
        <f>'1-4. Gather employee data'!J302</f>
        <v>1824.9</v>
      </c>
      <c r="I302" s="59">
        <f>'1-4. Gather employee data'!K302</f>
        <v>16.68618643691638</v>
      </c>
      <c r="J302" s="50" t="str">
        <f>'1-4. Gather employee data'!L302</f>
        <v>Active</v>
      </c>
      <c r="K302" s="50" t="str">
        <f>'1-4. Gather employee data'!M302</f>
        <v>FT</v>
      </c>
      <c r="L302" s="50" t="str">
        <f>'1-4. Gather employee data'!N302</f>
        <v>N/A</v>
      </c>
      <c r="M302" s="50" t="str">
        <f>'1-4. Gather employee data'!O302</f>
        <v>Chicago</v>
      </c>
      <c r="N302" s="50" t="str">
        <f>'1-4. Gather employee data'!P302</f>
        <v>Cook</v>
      </c>
      <c r="O302" s="50" t="str">
        <f>'1-4. Gather employee data'!T302</f>
        <v>IL</v>
      </c>
      <c r="P302" s="50" t="str">
        <f>'1-4. Gather employee data'!V302</f>
        <v>Cook County, IL</v>
      </c>
      <c r="Q302" s="59">
        <f>VLOOKUP(P302,'6. Gather living wage data'!$B$11:$Q$1048576,16,FALSE)</f>
        <v>17.46</v>
      </c>
      <c r="R302" s="60">
        <f>Q302*'Standards &amp; Assumptions'!$C$10*'Standards &amp; Assumptions'!$C$11</f>
        <v>36316.800000000003</v>
      </c>
      <c r="S302" s="28">
        <f t="shared" si="30"/>
        <v>-0.77381356308362115</v>
      </c>
      <c r="T302" s="27">
        <f t="shared" si="31"/>
        <v>-5866.1783712713004</v>
      </c>
      <c r="U302" s="26" t="str">
        <f t="shared" si="32"/>
        <v>No</v>
      </c>
      <c r="V302" s="26">
        <f>R302*('Standards &amp; Assumptions'!$C$12)</f>
        <v>5447.52</v>
      </c>
      <c r="W302" s="26">
        <f t="shared" si="33"/>
        <v>30869.280000000002</v>
      </c>
      <c r="X302" s="26">
        <f t="shared" si="34"/>
        <v>41764.320000000007</v>
      </c>
      <c r="Y302" s="26" t="str">
        <f t="shared" si="35"/>
        <v>No</v>
      </c>
    </row>
    <row r="303" spans="2:25" ht="15" thickBot="1" x14ac:dyDescent="0.35">
      <c r="B303" s="154">
        <f>'1-4. Gather employee data'!B303</f>
        <v>291</v>
      </c>
      <c r="C303" s="50" t="str">
        <f>'1-4. Gather employee data'!C303</f>
        <v>Sales Associate</v>
      </c>
      <c r="D303" s="50" t="str">
        <f>'1-4. Gather employee data'!D303</f>
        <v>Apparel</v>
      </c>
      <c r="E303" s="61">
        <f>'1-4. Gather employee data'!E303</f>
        <v>44022</v>
      </c>
      <c r="F303" s="61">
        <f>'1-4. Gather employee data'!F303</f>
        <v>43647</v>
      </c>
      <c r="G303" s="60">
        <f>'1-4. Gather employee data'!I303</f>
        <v>30450.646677787281</v>
      </c>
      <c r="H303" s="50">
        <f>'1-4. Gather employee data'!J303</f>
        <v>1824.9</v>
      </c>
      <c r="I303" s="59">
        <f>'1-4. Gather employee data'!K303</f>
        <v>16.686200163180054</v>
      </c>
      <c r="J303" s="50" t="str">
        <f>'1-4. Gather employee data'!L303</f>
        <v>Active</v>
      </c>
      <c r="K303" s="50" t="str">
        <f>'1-4. Gather employee data'!M303</f>
        <v>FT</v>
      </c>
      <c r="L303" s="50" t="str">
        <f>'1-4. Gather employee data'!N303</f>
        <v>N/A</v>
      </c>
      <c r="M303" s="50" t="str">
        <f>'1-4. Gather employee data'!O303</f>
        <v>Chicago</v>
      </c>
      <c r="N303" s="50" t="str">
        <f>'1-4. Gather employee data'!P303</f>
        <v>Cook</v>
      </c>
      <c r="O303" s="50" t="str">
        <f>'1-4. Gather employee data'!T303</f>
        <v>IL</v>
      </c>
      <c r="P303" s="50" t="str">
        <f>'1-4. Gather employee data'!V303</f>
        <v>Cook County, IL</v>
      </c>
      <c r="Q303" s="59">
        <f>VLOOKUP(P303,'6. Gather living wage data'!$B$11:$Q$1048576,16,FALSE)</f>
        <v>17.46</v>
      </c>
      <c r="R303" s="60">
        <f>Q303*'Standards &amp; Assumptions'!$C$10*'Standards &amp; Assumptions'!$C$11</f>
        <v>36316.800000000003</v>
      </c>
      <c r="S303" s="28">
        <f t="shared" si="30"/>
        <v>-0.77379983681994702</v>
      </c>
      <c r="T303" s="27">
        <f t="shared" si="31"/>
        <v>-5866.1533222127218</v>
      </c>
      <c r="U303" s="26" t="str">
        <f t="shared" si="32"/>
        <v>No</v>
      </c>
      <c r="V303" s="26">
        <f>R303*('Standards &amp; Assumptions'!$C$12)</f>
        <v>5447.52</v>
      </c>
      <c r="W303" s="26">
        <f t="shared" si="33"/>
        <v>30869.280000000002</v>
      </c>
      <c r="X303" s="26">
        <f t="shared" si="34"/>
        <v>41764.320000000007</v>
      </c>
      <c r="Y303" s="26" t="str">
        <f t="shared" si="35"/>
        <v>No</v>
      </c>
    </row>
    <row r="304" spans="2:25" ht="15" thickBot="1" x14ac:dyDescent="0.35">
      <c r="B304" s="154">
        <f>'1-4. Gather employee data'!B304</f>
        <v>292</v>
      </c>
      <c r="C304" s="50" t="str">
        <f>'1-4. Gather employee data'!C304</f>
        <v>Sales Associate</v>
      </c>
      <c r="D304" s="50" t="str">
        <f>'1-4. Gather employee data'!D304</f>
        <v>Apparel</v>
      </c>
      <c r="E304" s="61">
        <f>'1-4. Gather employee data'!E304</f>
        <v>44016</v>
      </c>
      <c r="F304" s="61">
        <f>'1-4. Gather employee data'!F304</f>
        <v>43647</v>
      </c>
      <c r="G304" s="60">
        <f>'1-4. Gather employee data'!I304</f>
        <v>29583.180315141359</v>
      </c>
      <c r="H304" s="50">
        <f>'1-4. Gather employee data'!J304</f>
        <v>1772.76</v>
      </c>
      <c r="I304" s="59">
        <f>'1-4. Gather employee data'!K304</f>
        <v>16.687639790575915</v>
      </c>
      <c r="J304" s="50" t="str">
        <f>'1-4. Gather employee data'!L304</f>
        <v>Active</v>
      </c>
      <c r="K304" s="50" t="str">
        <f>'1-4. Gather employee data'!M304</f>
        <v>FT</v>
      </c>
      <c r="L304" s="50" t="str">
        <f>'1-4. Gather employee data'!N304</f>
        <v>N/A</v>
      </c>
      <c r="M304" s="50" t="str">
        <f>'1-4. Gather employee data'!O304</f>
        <v>Chicago</v>
      </c>
      <c r="N304" s="50" t="str">
        <f>'1-4. Gather employee data'!P304</f>
        <v>Cook</v>
      </c>
      <c r="O304" s="50" t="str">
        <f>'1-4. Gather employee data'!T304</f>
        <v>IL</v>
      </c>
      <c r="P304" s="50" t="str">
        <f>'1-4. Gather employee data'!V304</f>
        <v>Cook County, IL</v>
      </c>
      <c r="Q304" s="59">
        <f>VLOOKUP(P304,'6. Gather living wage data'!$B$11:$Q$1048576,16,FALSE)</f>
        <v>17.46</v>
      </c>
      <c r="R304" s="60">
        <f>Q304*'Standards &amp; Assumptions'!$C$10*'Standards &amp; Assumptions'!$C$11</f>
        <v>36316.800000000003</v>
      </c>
      <c r="S304" s="28">
        <f t="shared" si="30"/>
        <v>-0.77236020942408601</v>
      </c>
      <c r="T304" s="27">
        <f t="shared" si="31"/>
        <v>-6733.6196848586442</v>
      </c>
      <c r="U304" s="26" t="str">
        <f t="shared" si="32"/>
        <v>No</v>
      </c>
      <c r="V304" s="26">
        <f>R304*('Standards &amp; Assumptions'!$C$12)</f>
        <v>5447.52</v>
      </c>
      <c r="W304" s="26">
        <f t="shared" si="33"/>
        <v>30869.280000000002</v>
      </c>
      <c r="X304" s="26">
        <f t="shared" si="34"/>
        <v>41764.320000000007</v>
      </c>
      <c r="Y304" s="26" t="str">
        <f t="shared" si="35"/>
        <v>No</v>
      </c>
    </row>
    <row r="305" spans="2:25" ht="15" thickBot="1" x14ac:dyDescent="0.35">
      <c r="B305" s="154">
        <f>'1-4. Gather employee data'!B305</f>
        <v>293</v>
      </c>
      <c r="C305" s="50" t="str">
        <f>'1-4. Gather employee data'!C305</f>
        <v>Sales Associate</v>
      </c>
      <c r="D305" s="50" t="str">
        <f>'1-4. Gather employee data'!D305</f>
        <v>Apparel</v>
      </c>
      <c r="E305" s="61">
        <f>'1-4. Gather employee data'!E305</f>
        <v>44021</v>
      </c>
      <c r="F305" s="61">
        <f>'1-4. Gather employee data'!F305</f>
        <v>43647</v>
      </c>
      <c r="G305" s="60">
        <f>'1-4. Gather employee data'!I305</f>
        <v>29589.019931015748</v>
      </c>
      <c r="H305" s="50">
        <f>'1-4. Gather employee data'!J305</f>
        <v>1772.76</v>
      </c>
      <c r="I305" s="59">
        <f>'1-4. Gather employee data'!K305</f>
        <v>16.69093387205022</v>
      </c>
      <c r="J305" s="50" t="str">
        <f>'1-4. Gather employee data'!L305</f>
        <v>Active</v>
      </c>
      <c r="K305" s="50" t="str">
        <f>'1-4. Gather employee data'!M305</f>
        <v>FT</v>
      </c>
      <c r="L305" s="50" t="str">
        <f>'1-4. Gather employee data'!N305</f>
        <v>N/A</v>
      </c>
      <c r="M305" s="50" t="str">
        <f>'1-4. Gather employee data'!O305</f>
        <v>Chicago</v>
      </c>
      <c r="N305" s="50" t="str">
        <f>'1-4. Gather employee data'!P305</f>
        <v>Cook</v>
      </c>
      <c r="O305" s="50" t="str">
        <f>'1-4. Gather employee data'!T305</f>
        <v>IL</v>
      </c>
      <c r="P305" s="50" t="str">
        <f>'1-4. Gather employee data'!V305</f>
        <v>Cook County, IL</v>
      </c>
      <c r="Q305" s="59">
        <f>VLOOKUP(P305,'6. Gather living wage data'!$B$11:$Q$1048576,16,FALSE)</f>
        <v>17.46</v>
      </c>
      <c r="R305" s="60">
        <f>Q305*'Standards &amp; Assumptions'!$C$10*'Standards &amp; Assumptions'!$C$11</f>
        <v>36316.800000000003</v>
      </c>
      <c r="S305" s="28">
        <f t="shared" si="30"/>
        <v>-0.76906612794978102</v>
      </c>
      <c r="T305" s="27">
        <f t="shared" si="31"/>
        <v>-6727.7800689842552</v>
      </c>
      <c r="U305" s="26" t="str">
        <f t="shared" si="32"/>
        <v>No</v>
      </c>
      <c r="V305" s="26">
        <f>R305*('Standards &amp; Assumptions'!$C$12)</f>
        <v>5447.52</v>
      </c>
      <c r="W305" s="26">
        <f t="shared" si="33"/>
        <v>30869.280000000002</v>
      </c>
      <c r="X305" s="26">
        <f t="shared" si="34"/>
        <v>41764.320000000007</v>
      </c>
      <c r="Y305" s="26" t="str">
        <f t="shared" si="35"/>
        <v>No</v>
      </c>
    </row>
    <row r="306" spans="2:25" ht="15" thickBot="1" x14ac:dyDescent="0.35">
      <c r="B306" s="154">
        <f>'1-4. Gather employee data'!B306</f>
        <v>294</v>
      </c>
      <c r="C306" s="50" t="str">
        <f>'1-4. Gather employee data'!C306</f>
        <v>Sales Associate</v>
      </c>
      <c r="D306" s="50" t="str">
        <f>'1-4. Gather employee data'!D306</f>
        <v>Apparel</v>
      </c>
      <c r="E306" s="61">
        <f>'1-4. Gather employee data'!E306</f>
        <v>44030</v>
      </c>
      <c r="F306" s="61">
        <f>'1-4. Gather employee data'!F306</f>
        <v>43647</v>
      </c>
      <c r="G306" s="60">
        <f>'1-4. Gather employee data'!I306</f>
        <v>28724.602245475195</v>
      </c>
      <c r="H306" s="50">
        <f>'1-4. Gather employee data'!J306</f>
        <v>1720.6200000000001</v>
      </c>
      <c r="I306" s="59">
        <f>'1-4. Gather employee data'!K306</f>
        <v>16.694332418241792</v>
      </c>
      <c r="J306" s="50" t="str">
        <f>'1-4. Gather employee data'!L306</f>
        <v>Active</v>
      </c>
      <c r="K306" s="50" t="str">
        <f>'1-4. Gather employee data'!M306</f>
        <v>FT</v>
      </c>
      <c r="L306" s="50" t="str">
        <f>'1-4. Gather employee data'!N306</f>
        <v>N/A</v>
      </c>
      <c r="M306" s="50" t="str">
        <f>'1-4. Gather employee data'!O306</f>
        <v>Chicago</v>
      </c>
      <c r="N306" s="50" t="str">
        <f>'1-4. Gather employee data'!P306</f>
        <v>Cook</v>
      </c>
      <c r="O306" s="50" t="str">
        <f>'1-4. Gather employee data'!T306</f>
        <v>IL</v>
      </c>
      <c r="P306" s="50" t="str">
        <f>'1-4. Gather employee data'!V306</f>
        <v>Cook County, IL</v>
      </c>
      <c r="Q306" s="59">
        <f>VLOOKUP(P306,'6. Gather living wage data'!$B$11:$Q$1048576,16,FALSE)</f>
        <v>17.46</v>
      </c>
      <c r="R306" s="60">
        <f>Q306*'Standards &amp; Assumptions'!$C$10*'Standards &amp; Assumptions'!$C$11</f>
        <v>36316.800000000003</v>
      </c>
      <c r="S306" s="28">
        <f t="shared" si="30"/>
        <v>-0.76566758175820837</v>
      </c>
      <c r="T306" s="27">
        <f t="shared" si="31"/>
        <v>-7592.1977545248083</v>
      </c>
      <c r="U306" s="26" t="str">
        <f t="shared" si="32"/>
        <v>No</v>
      </c>
      <c r="V306" s="26">
        <f>R306*('Standards &amp; Assumptions'!$C$12)</f>
        <v>5447.52</v>
      </c>
      <c r="W306" s="26">
        <f t="shared" si="33"/>
        <v>30869.280000000002</v>
      </c>
      <c r="X306" s="26">
        <f t="shared" si="34"/>
        <v>41764.320000000007</v>
      </c>
      <c r="Y306" s="26" t="str">
        <f t="shared" si="35"/>
        <v>No</v>
      </c>
    </row>
    <row r="307" spans="2:25" ht="15" thickBot="1" x14ac:dyDescent="0.35">
      <c r="B307" s="154">
        <f>'1-4. Gather employee data'!B307</f>
        <v>295</v>
      </c>
      <c r="C307" s="50" t="str">
        <f>'1-4. Gather employee data'!C307</f>
        <v>Sales Associate</v>
      </c>
      <c r="D307" s="50" t="str">
        <f>'1-4. Gather employee data'!D307</f>
        <v>Apparel</v>
      </c>
      <c r="E307" s="61">
        <f>'1-4. Gather employee data'!E307</f>
        <v>44020</v>
      </c>
      <c r="F307" s="61">
        <f>'1-4. Gather employee data'!F307</f>
        <v>43647</v>
      </c>
      <c r="G307" s="60">
        <f>'1-4. Gather employee data'!I307</f>
        <v>27874.127703607915</v>
      </c>
      <c r="H307" s="50">
        <f>'1-4. Gather employee data'!J307</f>
        <v>1668.48</v>
      </c>
      <c r="I307" s="59">
        <f>'1-4. Gather employee data'!K307</f>
        <v>16.70630016758242</v>
      </c>
      <c r="J307" s="50" t="str">
        <f>'1-4. Gather employee data'!L307</f>
        <v>Active</v>
      </c>
      <c r="K307" s="50" t="str">
        <f>'1-4. Gather employee data'!M307</f>
        <v>FT</v>
      </c>
      <c r="L307" s="50" t="str">
        <f>'1-4. Gather employee data'!N307</f>
        <v>N/A</v>
      </c>
      <c r="M307" s="50" t="str">
        <f>'1-4. Gather employee data'!O307</f>
        <v>Chicago</v>
      </c>
      <c r="N307" s="50" t="str">
        <f>'1-4. Gather employee data'!P307</f>
        <v>Cook</v>
      </c>
      <c r="O307" s="50" t="str">
        <f>'1-4. Gather employee data'!T307</f>
        <v>IL</v>
      </c>
      <c r="P307" s="50" t="str">
        <f>'1-4. Gather employee data'!V307</f>
        <v>Cook County, IL</v>
      </c>
      <c r="Q307" s="59">
        <f>VLOOKUP(P307,'6. Gather living wage data'!$B$11:$Q$1048576,16,FALSE)</f>
        <v>17.46</v>
      </c>
      <c r="R307" s="60">
        <f>Q307*'Standards &amp; Assumptions'!$C$10*'Standards &amp; Assumptions'!$C$11</f>
        <v>36316.800000000003</v>
      </c>
      <c r="S307" s="28">
        <f t="shared" si="30"/>
        <v>-0.75369983241758121</v>
      </c>
      <c r="T307" s="27">
        <f t="shared" si="31"/>
        <v>-8442.6722963920874</v>
      </c>
      <c r="U307" s="26" t="str">
        <f t="shared" si="32"/>
        <v>No</v>
      </c>
      <c r="V307" s="26">
        <f>R307*('Standards &amp; Assumptions'!$C$12)</f>
        <v>5447.52</v>
      </c>
      <c r="W307" s="26">
        <f t="shared" si="33"/>
        <v>30869.280000000002</v>
      </c>
      <c r="X307" s="26">
        <f t="shared" si="34"/>
        <v>41764.320000000007</v>
      </c>
      <c r="Y307" s="26" t="str">
        <f t="shared" si="35"/>
        <v>No</v>
      </c>
    </row>
    <row r="308" spans="2:25" ht="15" thickBot="1" x14ac:dyDescent="0.35">
      <c r="B308" s="154">
        <f>'1-4. Gather employee data'!B308</f>
        <v>296</v>
      </c>
      <c r="C308" s="50" t="str">
        <f>'1-4. Gather employee data'!C308</f>
        <v>Sales Associate</v>
      </c>
      <c r="D308" s="50" t="str">
        <f>'1-4. Gather employee data'!D308</f>
        <v>Apparel</v>
      </c>
      <c r="E308" s="61">
        <f>'1-4. Gather employee data'!E308</f>
        <v>44033</v>
      </c>
      <c r="F308" s="61">
        <f>'1-4. Gather employee data'!F308</f>
        <v>43647</v>
      </c>
      <c r="G308" s="60">
        <f>'1-4. Gather employee data'!I308</f>
        <v>27894.950433178397</v>
      </c>
      <c r="H308" s="50">
        <f>'1-4. Gather employee data'!J308</f>
        <v>1668.48</v>
      </c>
      <c r="I308" s="59">
        <f>'1-4. Gather employee data'!K308</f>
        <v>16.718780227020041</v>
      </c>
      <c r="J308" s="50" t="str">
        <f>'1-4. Gather employee data'!L308</f>
        <v>Active</v>
      </c>
      <c r="K308" s="50" t="str">
        <f>'1-4. Gather employee data'!M308</f>
        <v>FT</v>
      </c>
      <c r="L308" s="50" t="str">
        <f>'1-4. Gather employee data'!N308</f>
        <v>N/A</v>
      </c>
      <c r="M308" s="50" t="str">
        <f>'1-4. Gather employee data'!O308</f>
        <v>Chicago</v>
      </c>
      <c r="N308" s="50" t="str">
        <f>'1-4. Gather employee data'!P308</f>
        <v>Cook</v>
      </c>
      <c r="O308" s="50" t="str">
        <f>'1-4. Gather employee data'!T308</f>
        <v>IL</v>
      </c>
      <c r="P308" s="50" t="str">
        <f>'1-4. Gather employee data'!V308</f>
        <v>Cook County, IL</v>
      </c>
      <c r="Q308" s="59">
        <f>VLOOKUP(P308,'6. Gather living wage data'!$B$11:$Q$1048576,16,FALSE)</f>
        <v>17.46</v>
      </c>
      <c r="R308" s="60">
        <f>Q308*'Standards &amp; Assumptions'!$C$10*'Standards &amp; Assumptions'!$C$11</f>
        <v>36316.800000000003</v>
      </c>
      <c r="S308" s="28">
        <f t="shared" si="30"/>
        <v>-0.74121977297996011</v>
      </c>
      <c r="T308" s="27">
        <f t="shared" si="31"/>
        <v>-8421.8495668216055</v>
      </c>
      <c r="U308" s="26" t="str">
        <f t="shared" si="32"/>
        <v>No</v>
      </c>
      <c r="V308" s="26">
        <f>R308*('Standards &amp; Assumptions'!$C$12)</f>
        <v>5447.52</v>
      </c>
      <c r="W308" s="26">
        <f t="shared" si="33"/>
        <v>30869.280000000002</v>
      </c>
      <c r="X308" s="26">
        <f t="shared" si="34"/>
        <v>41764.320000000007</v>
      </c>
      <c r="Y308" s="26" t="str">
        <f t="shared" si="35"/>
        <v>No</v>
      </c>
    </row>
    <row r="309" spans="2:25" ht="15" thickBot="1" x14ac:dyDescent="0.35">
      <c r="B309" s="154">
        <f>'1-4. Gather employee data'!B309</f>
        <v>297</v>
      </c>
      <c r="C309" s="50" t="str">
        <f>'1-4. Gather employee data'!C309</f>
        <v>Senior Sales Associate</v>
      </c>
      <c r="D309" s="50" t="str">
        <f>'1-4. Gather employee data'!D309</f>
        <v>Apparel</v>
      </c>
      <c r="E309" s="61">
        <f>'1-4. Gather employee data'!E309</f>
        <v>43831</v>
      </c>
      <c r="F309" s="61">
        <f>'1-4. Gather employee data'!F309</f>
        <v>43647</v>
      </c>
      <c r="G309" s="60">
        <f>'1-4. Gather employee data'!I309</f>
        <v>34882.203000437279</v>
      </c>
      <c r="H309" s="50">
        <f>'1-4. Gather employee data'!J309</f>
        <v>2085.6</v>
      </c>
      <c r="I309" s="59">
        <f>'1-4. Gather employee data'!K309</f>
        <v>16.725260356941543</v>
      </c>
      <c r="J309" s="50" t="str">
        <f>'1-4. Gather employee data'!L309</f>
        <v>Active</v>
      </c>
      <c r="K309" s="50" t="str">
        <f>'1-4. Gather employee data'!M309</f>
        <v>FT</v>
      </c>
      <c r="L309" s="50" t="str">
        <f>'1-4. Gather employee data'!N309</f>
        <v>N/A</v>
      </c>
      <c r="M309" s="50" t="str">
        <f>'1-4. Gather employee data'!O309</f>
        <v>Chicago</v>
      </c>
      <c r="N309" s="50" t="str">
        <f>'1-4. Gather employee data'!P309</f>
        <v>Cook</v>
      </c>
      <c r="O309" s="50" t="str">
        <f>'1-4. Gather employee data'!T309</f>
        <v>IL</v>
      </c>
      <c r="P309" s="50" t="str">
        <f>'1-4. Gather employee data'!V309</f>
        <v>Cook County, IL</v>
      </c>
      <c r="Q309" s="59">
        <f>VLOOKUP(P309,'6. Gather living wage data'!$B$11:$Q$1048576,16,FALSE)</f>
        <v>17.46</v>
      </c>
      <c r="R309" s="60">
        <f>Q309*'Standards &amp; Assumptions'!$C$10*'Standards &amp; Assumptions'!$C$11</f>
        <v>36316.800000000003</v>
      </c>
      <c r="S309" s="28">
        <f t="shared" si="30"/>
        <v>-0.7347396430584574</v>
      </c>
      <c r="T309" s="27">
        <f t="shared" si="31"/>
        <v>-1434.5969995627238</v>
      </c>
      <c r="U309" s="26" t="str">
        <f t="shared" si="32"/>
        <v>No</v>
      </c>
      <c r="V309" s="26">
        <f>R309*('Standards &amp; Assumptions'!$C$12)</f>
        <v>5447.52</v>
      </c>
      <c r="W309" s="26">
        <f t="shared" si="33"/>
        <v>30869.280000000002</v>
      </c>
      <c r="X309" s="26">
        <f t="shared" si="34"/>
        <v>41764.320000000007</v>
      </c>
      <c r="Y309" s="26" t="str">
        <f t="shared" si="35"/>
        <v>Yes</v>
      </c>
    </row>
    <row r="310" spans="2:25" ht="15" thickBot="1" x14ac:dyDescent="0.35">
      <c r="B310" s="154">
        <f>'1-4. Gather employee data'!B310</f>
        <v>298</v>
      </c>
      <c r="C310" s="50" t="str">
        <f>'1-4. Gather employee data'!C310</f>
        <v>Senior Sales Associate</v>
      </c>
      <c r="D310" s="50" t="str">
        <f>'1-4. Gather employee data'!D310</f>
        <v>Apparel</v>
      </c>
      <c r="E310" s="61">
        <f>'1-4. Gather employee data'!E310</f>
        <v>41640</v>
      </c>
      <c r="F310" s="61">
        <f>'1-4. Gather employee data'!F310</f>
        <v>43647</v>
      </c>
      <c r="G310" s="60">
        <f>'1-4. Gather employee data'!I310</f>
        <v>34892.943027202338</v>
      </c>
      <c r="H310" s="50">
        <f>'1-4. Gather employee data'!J310</f>
        <v>2085.6</v>
      </c>
      <c r="I310" s="59">
        <f>'1-4. Gather employee data'!K310</f>
        <v>16.730409967013014</v>
      </c>
      <c r="J310" s="50" t="str">
        <f>'1-4. Gather employee data'!L310</f>
        <v>Active</v>
      </c>
      <c r="K310" s="50" t="str">
        <f>'1-4. Gather employee data'!M310</f>
        <v>FT</v>
      </c>
      <c r="L310" s="50" t="str">
        <f>'1-4. Gather employee data'!N310</f>
        <v>N/A</v>
      </c>
      <c r="M310" s="50" t="str">
        <f>'1-4. Gather employee data'!O310</f>
        <v>Chicago</v>
      </c>
      <c r="N310" s="50" t="str">
        <f>'1-4. Gather employee data'!P310</f>
        <v>Cook</v>
      </c>
      <c r="O310" s="50" t="str">
        <f>'1-4. Gather employee data'!T310</f>
        <v>IL</v>
      </c>
      <c r="P310" s="50" t="str">
        <f>'1-4. Gather employee data'!V310</f>
        <v>Cook County, IL</v>
      </c>
      <c r="Q310" s="59">
        <f>VLOOKUP(P310,'6. Gather living wage data'!$B$11:$Q$1048576,16,FALSE)</f>
        <v>17.46</v>
      </c>
      <c r="R310" s="60">
        <f>Q310*'Standards &amp; Assumptions'!$C$10*'Standards &amp; Assumptions'!$C$11</f>
        <v>36316.800000000003</v>
      </c>
      <c r="S310" s="28">
        <f t="shared" si="30"/>
        <v>-0.72959003298698732</v>
      </c>
      <c r="T310" s="27">
        <f t="shared" si="31"/>
        <v>-1423.8569727976646</v>
      </c>
      <c r="U310" s="26" t="str">
        <f t="shared" si="32"/>
        <v>No</v>
      </c>
      <c r="V310" s="26">
        <f>R310*('Standards &amp; Assumptions'!$C$12)</f>
        <v>5447.52</v>
      </c>
      <c r="W310" s="26">
        <f t="shared" si="33"/>
        <v>30869.280000000002</v>
      </c>
      <c r="X310" s="26">
        <f t="shared" si="34"/>
        <v>41764.320000000007</v>
      </c>
      <c r="Y310" s="26" t="str">
        <f t="shared" si="35"/>
        <v>Yes</v>
      </c>
    </row>
    <row r="311" spans="2:25" ht="15" thickBot="1" x14ac:dyDescent="0.35">
      <c r="B311" s="154">
        <f>'1-4. Gather employee data'!B311</f>
        <v>299</v>
      </c>
      <c r="C311" s="50" t="str">
        <f>'1-4. Gather employee data'!C311</f>
        <v>Sales Associate</v>
      </c>
      <c r="D311" s="50" t="str">
        <f>'1-4. Gather employee data'!D311</f>
        <v>Apparel</v>
      </c>
      <c r="E311" s="61">
        <f>'1-4. Gather employee data'!E311</f>
        <v>44028</v>
      </c>
      <c r="F311" s="61">
        <f>'1-4. Gather employee data'!F311</f>
        <v>43647</v>
      </c>
      <c r="G311" s="60">
        <f>'1-4. Gather employee data'!I311</f>
        <v>34897.259048601707</v>
      </c>
      <c r="H311" s="50">
        <f>'1-4. Gather employee data'!J311</f>
        <v>2085.6</v>
      </c>
      <c r="I311" s="59">
        <f>'1-4. Gather employee data'!K311</f>
        <v>16.732479405735379</v>
      </c>
      <c r="J311" s="50" t="str">
        <f>'1-4. Gather employee data'!L311</f>
        <v>Active</v>
      </c>
      <c r="K311" s="50" t="str">
        <f>'1-4. Gather employee data'!M311</f>
        <v>FT</v>
      </c>
      <c r="L311" s="50" t="str">
        <f>'1-4. Gather employee data'!N311</f>
        <v>N/A</v>
      </c>
      <c r="M311" s="50" t="str">
        <f>'1-4. Gather employee data'!O311</f>
        <v>Chicago</v>
      </c>
      <c r="N311" s="50" t="str">
        <f>'1-4. Gather employee data'!P311</f>
        <v>Cook</v>
      </c>
      <c r="O311" s="50" t="str">
        <f>'1-4. Gather employee data'!T311</f>
        <v>IL</v>
      </c>
      <c r="P311" s="50" t="str">
        <f>'1-4. Gather employee data'!V311</f>
        <v>Cook County, IL</v>
      </c>
      <c r="Q311" s="59">
        <f>VLOOKUP(P311,'6. Gather living wage data'!$B$11:$Q$1048576,16,FALSE)</f>
        <v>17.46</v>
      </c>
      <c r="R311" s="60">
        <f>Q311*'Standards &amp; Assumptions'!$C$10*'Standards &amp; Assumptions'!$C$11</f>
        <v>36316.800000000003</v>
      </c>
      <c r="S311" s="28">
        <f t="shared" si="30"/>
        <v>-0.72752059426462168</v>
      </c>
      <c r="T311" s="27">
        <f t="shared" si="31"/>
        <v>-1419.5409513982959</v>
      </c>
      <c r="U311" s="26" t="str">
        <f t="shared" si="32"/>
        <v>No</v>
      </c>
      <c r="V311" s="26">
        <f>R311*('Standards &amp; Assumptions'!$C$12)</f>
        <v>5447.52</v>
      </c>
      <c r="W311" s="26">
        <f t="shared" si="33"/>
        <v>30869.280000000002</v>
      </c>
      <c r="X311" s="26">
        <f t="shared" si="34"/>
        <v>41764.320000000007</v>
      </c>
      <c r="Y311" s="26" t="str">
        <f t="shared" si="35"/>
        <v>Yes</v>
      </c>
    </row>
    <row r="312" spans="2:25" ht="15" thickBot="1" x14ac:dyDescent="0.35">
      <c r="B312" s="154">
        <f>'1-4. Gather employee data'!B312</f>
        <v>300</v>
      </c>
      <c r="C312" s="50" t="str">
        <f>'1-4. Gather employee data'!C312</f>
        <v>Sales Associate</v>
      </c>
      <c r="D312" s="50" t="str">
        <f>'1-4. Gather employee data'!D312</f>
        <v>Apparel</v>
      </c>
      <c r="E312" s="61">
        <f>'1-4. Gather employee data'!E312</f>
        <v>44034</v>
      </c>
      <c r="F312" s="61">
        <f>'1-4. Gather employee data'!F312</f>
        <v>43647</v>
      </c>
      <c r="G312" s="60">
        <f>'1-4. Gather employee data'!I312</f>
        <v>34942.342486729183</v>
      </c>
      <c r="H312" s="50">
        <f>'1-4. Gather employee data'!J312</f>
        <v>2085.6</v>
      </c>
      <c r="I312" s="59">
        <f>'1-4. Gather employee data'!K312</f>
        <v>16.75409593725028</v>
      </c>
      <c r="J312" s="50" t="str">
        <f>'1-4. Gather employee data'!L312</f>
        <v>Active</v>
      </c>
      <c r="K312" s="50" t="str">
        <f>'1-4. Gather employee data'!M312</f>
        <v>FT</v>
      </c>
      <c r="L312" s="50" t="str">
        <f>'1-4. Gather employee data'!N312</f>
        <v>N/A</v>
      </c>
      <c r="M312" s="50" t="str">
        <f>'1-4. Gather employee data'!O312</f>
        <v>Chicago</v>
      </c>
      <c r="N312" s="50" t="str">
        <f>'1-4. Gather employee data'!P312</f>
        <v>Cook</v>
      </c>
      <c r="O312" s="50" t="str">
        <f>'1-4. Gather employee data'!T312</f>
        <v>IL</v>
      </c>
      <c r="P312" s="50" t="str">
        <f>'1-4. Gather employee data'!V312</f>
        <v>Cook County, IL</v>
      </c>
      <c r="Q312" s="59">
        <f>VLOOKUP(P312,'6. Gather living wage data'!$B$11:$Q$1048576,16,FALSE)</f>
        <v>17.46</v>
      </c>
      <c r="R312" s="60">
        <f>Q312*'Standards &amp; Assumptions'!$C$10*'Standards &amp; Assumptions'!$C$11</f>
        <v>36316.800000000003</v>
      </c>
      <c r="S312" s="28">
        <f t="shared" si="30"/>
        <v>-0.7059040627497204</v>
      </c>
      <c r="T312" s="27">
        <f t="shared" si="31"/>
        <v>-1374.4575132708196</v>
      </c>
      <c r="U312" s="26" t="str">
        <f t="shared" si="32"/>
        <v>No</v>
      </c>
      <c r="V312" s="26">
        <f>R312*('Standards &amp; Assumptions'!$C$12)</f>
        <v>5447.52</v>
      </c>
      <c r="W312" s="26">
        <f t="shared" si="33"/>
        <v>30869.280000000002</v>
      </c>
      <c r="X312" s="26">
        <f t="shared" si="34"/>
        <v>41764.320000000007</v>
      </c>
      <c r="Y312" s="26" t="str">
        <f t="shared" si="35"/>
        <v>Yes</v>
      </c>
    </row>
    <row r="313" spans="2:25" ht="15" thickBot="1" x14ac:dyDescent="0.35">
      <c r="B313" s="154">
        <f>'1-4. Gather employee data'!B313</f>
        <v>301</v>
      </c>
      <c r="C313" s="50" t="str">
        <f>'1-4. Gather employee data'!C313</f>
        <v>Sales Associate</v>
      </c>
      <c r="D313" s="50" t="str">
        <f>'1-4. Gather employee data'!D313</f>
        <v>Apparel</v>
      </c>
      <c r="E313" s="61">
        <f>'1-4. Gather employee data'!E313</f>
        <v>44018</v>
      </c>
      <c r="F313" s="61">
        <f>'1-4. Gather employee data'!F313</f>
        <v>43647</v>
      </c>
      <c r="G313" s="60">
        <f>'1-4. Gather employee data'!I313</f>
        <v>34943.15283529029</v>
      </c>
      <c r="H313" s="50">
        <f>'1-4. Gather employee data'!J313</f>
        <v>2085.6</v>
      </c>
      <c r="I313" s="59">
        <f>'1-4. Gather employee data'!K313</f>
        <v>16.754484481823116</v>
      </c>
      <c r="J313" s="50" t="str">
        <f>'1-4. Gather employee data'!L313</f>
        <v>Active</v>
      </c>
      <c r="K313" s="50" t="str">
        <f>'1-4. Gather employee data'!M313</f>
        <v>FT</v>
      </c>
      <c r="L313" s="50" t="str">
        <f>'1-4. Gather employee data'!N313</f>
        <v>N/A</v>
      </c>
      <c r="M313" s="50" t="str">
        <f>'1-4. Gather employee data'!O313</f>
        <v>Chicago</v>
      </c>
      <c r="N313" s="50" t="str">
        <f>'1-4. Gather employee data'!P313</f>
        <v>Cook</v>
      </c>
      <c r="O313" s="50" t="str">
        <f>'1-4. Gather employee data'!T313</f>
        <v>IL</v>
      </c>
      <c r="P313" s="50" t="str">
        <f>'1-4. Gather employee data'!V313</f>
        <v>Cook County, IL</v>
      </c>
      <c r="Q313" s="59">
        <f>VLOOKUP(P313,'6. Gather living wage data'!$B$11:$Q$1048576,16,FALSE)</f>
        <v>17.46</v>
      </c>
      <c r="R313" s="60">
        <f>Q313*'Standards &amp; Assumptions'!$C$10*'Standards &amp; Assumptions'!$C$11</f>
        <v>36316.800000000003</v>
      </c>
      <c r="S313" s="28">
        <f t="shared" si="30"/>
        <v>-0.70551551817688463</v>
      </c>
      <c r="T313" s="27">
        <f t="shared" si="31"/>
        <v>-1373.6471647097133</v>
      </c>
      <c r="U313" s="26" t="str">
        <f t="shared" si="32"/>
        <v>No</v>
      </c>
      <c r="V313" s="26">
        <f>R313*('Standards &amp; Assumptions'!$C$12)</f>
        <v>5447.52</v>
      </c>
      <c r="W313" s="26">
        <f t="shared" si="33"/>
        <v>30869.280000000002</v>
      </c>
      <c r="X313" s="26">
        <f t="shared" si="34"/>
        <v>41764.320000000007</v>
      </c>
      <c r="Y313" s="26" t="str">
        <f t="shared" si="35"/>
        <v>Yes</v>
      </c>
    </row>
    <row r="314" spans="2:25" ht="15" thickBot="1" x14ac:dyDescent="0.35">
      <c r="B314" s="154">
        <f>'1-4. Gather employee data'!B314</f>
        <v>302</v>
      </c>
      <c r="C314" s="50" t="str">
        <f>'1-4. Gather employee data'!C314</f>
        <v>Sales Associate</v>
      </c>
      <c r="D314" s="50" t="str">
        <f>'1-4. Gather employee data'!D314</f>
        <v>Apparel</v>
      </c>
      <c r="E314" s="61">
        <f>'1-4. Gather employee data'!E314</f>
        <v>44024</v>
      </c>
      <c r="F314" s="61">
        <f>'1-4. Gather employee data'!F314</f>
        <v>43647</v>
      </c>
      <c r="G314" s="60">
        <f>'1-4. Gather employee data'!I314</f>
        <v>34949.468524739692</v>
      </c>
      <c r="H314" s="50">
        <f>'1-4. Gather employee data'!J314</f>
        <v>2085.6</v>
      </c>
      <c r="I314" s="59">
        <f>'1-4. Gather employee data'!K314</f>
        <v>16.757512718037827</v>
      </c>
      <c r="J314" s="50" t="str">
        <f>'1-4. Gather employee data'!L314</f>
        <v>Active</v>
      </c>
      <c r="K314" s="50" t="str">
        <f>'1-4. Gather employee data'!M314</f>
        <v>FT</v>
      </c>
      <c r="L314" s="50" t="str">
        <f>'1-4. Gather employee data'!N314</f>
        <v>N/A</v>
      </c>
      <c r="M314" s="50" t="str">
        <f>'1-4. Gather employee data'!O314</f>
        <v>Chicago</v>
      </c>
      <c r="N314" s="50" t="str">
        <f>'1-4. Gather employee data'!P314</f>
        <v>Cook</v>
      </c>
      <c r="O314" s="50" t="str">
        <f>'1-4. Gather employee data'!T314</f>
        <v>IL</v>
      </c>
      <c r="P314" s="50" t="str">
        <f>'1-4. Gather employee data'!V314</f>
        <v>Cook County, IL</v>
      </c>
      <c r="Q314" s="59">
        <f>VLOOKUP(P314,'6. Gather living wage data'!$B$11:$Q$1048576,16,FALSE)</f>
        <v>17.46</v>
      </c>
      <c r="R314" s="60">
        <f>Q314*'Standards &amp; Assumptions'!$C$10*'Standards &amp; Assumptions'!$C$11</f>
        <v>36316.800000000003</v>
      </c>
      <c r="S314" s="28">
        <f t="shared" si="30"/>
        <v>-0.70248728196217414</v>
      </c>
      <c r="T314" s="27">
        <f t="shared" si="31"/>
        <v>-1367.331475260311</v>
      </c>
      <c r="U314" s="26" t="str">
        <f t="shared" si="32"/>
        <v>No</v>
      </c>
      <c r="V314" s="26">
        <f>R314*('Standards &amp; Assumptions'!$C$12)</f>
        <v>5447.52</v>
      </c>
      <c r="W314" s="26">
        <f t="shared" si="33"/>
        <v>30869.280000000002</v>
      </c>
      <c r="X314" s="26">
        <f t="shared" si="34"/>
        <v>41764.320000000007</v>
      </c>
      <c r="Y314" s="26" t="str">
        <f t="shared" si="35"/>
        <v>Yes</v>
      </c>
    </row>
    <row r="315" spans="2:25" ht="15" thickBot="1" x14ac:dyDescent="0.35">
      <c r="B315" s="154">
        <f>'1-4. Gather employee data'!B315</f>
        <v>303</v>
      </c>
      <c r="C315" s="50" t="str">
        <f>'1-4. Gather employee data'!C315</f>
        <v>Sales Associate</v>
      </c>
      <c r="D315" s="50" t="str">
        <f>'1-4. Gather employee data'!D315</f>
        <v>Apparel</v>
      </c>
      <c r="E315" s="61">
        <f>'1-4. Gather employee data'!E315</f>
        <v>44025</v>
      </c>
      <c r="F315" s="61">
        <f>'1-4. Gather employee data'!F315</f>
        <v>43647</v>
      </c>
      <c r="G315" s="60">
        <f>'1-4. Gather employee data'!I315</f>
        <v>35035.219753790101</v>
      </c>
      <c r="H315" s="50">
        <f>'1-4. Gather employee data'!J315</f>
        <v>2085.6</v>
      </c>
      <c r="I315" s="59">
        <f>'1-4. Gather employee data'!K315</f>
        <v>16.798628573930813</v>
      </c>
      <c r="J315" s="50" t="str">
        <f>'1-4. Gather employee data'!L315</f>
        <v>Active</v>
      </c>
      <c r="K315" s="50" t="str">
        <f>'1-4. Gather employee data'!M315</f>
        <v>FT</v>
      </c>
      <c r="L315" s="50" t="str">
        <f>'1-4. Gather employee data'!N315</f>
        <v>N/A</v>
      </c>
      <c r="M315" s="50" t="str">
        <f>'1-4. Gather employee data'!O315</f>
        <v>Chicago</v>
      </c>
      <c r="N315" s="50" t="str">
        <f>'1-4. Gather employee data'!P315</f>
        <v>Cook</v>
      </c>
      <c r="O315" s="50" t="str">
        <f>'1-4. Gather employee data'!T315</f>
        <v>IL</v>
      </c>
      <c r="P315" s="50" t="str">
        <f>'1-4. Gather employee data'!V315</f>
        <v>Cook County, IL</v>
      </c>
      <c r="Q315" s="59">
        <f>VLOOKUP(P315,'6. Gather living wage data'!$B$11:$Q$1048576,16,FALSE)</f>
        <v>17.46</v>
      </c>
      <c r="R315" s="60">
        <f>Q315*'Standards &amp; Assumptions'!$C$10*'Standards &amp; Assumptions'!$C$11</f>
        <v>36316.800000000003</v>
      </c>
      <c r="S315" s="28">
        <f t="shared" si="30"/>
        <v>-0.66137142606918786</v>
      </c>
      <c r="T315" s="27">
        <f t="shared" si="31"/>
        <v>-1281.5802462099018</v>
      </c>
      <c r="U315" s="26" t="str">
        <f t="shared" si="32"/>
        <v>No</v>
      </c>
      <c r="V315" s="26">
        <f>R315*('Standards &amp; Assumptions'!$C$12)</f>
        <v>5447.52</v>
      </c>
      <c r="W315" s="26">
        <f t="shared" si="33"/>
        <v>30869.280000000002</v>
      </c>
      <c r="X315" s="26">
        <f t="shared" si="34"/>
        <v>41764.320000000007</v>
      </c>
      <c r="Y315" s="26" t="str">
        <f t="shared" si="35"/>
        <v>Yes</v>
      </c>
    </row>
    <row r="316" spans="2:25" ht="15" thickBot="1" x14ac:dyDescent="0.35">
      <c r="B316" s="154">
        <f>'1-4. Gather employee data'!B316</f>
        <v>304</v>
      </c>
      <c r="C316" s="50" t="str">
        <f>'1-4. Gather employee data'!C316</f>
        <v>Sales Associate</v>
      </c>
      <c r="D316" s="50" t="str">
        <f>'1-4. Gather employee data'!D316</f>
        <v>Apparel</v>
      </c>
      <c r="E316" s="61">
        <f>'1-4. Gather employee data'!E316</f>
        <v>44026</v>
      </c>
      <c r="F316" s="61">
        <f>'1-4. Gather employee data'!F316</f>
        <v>43647</v>
      </c>
      <c r="G316" s="60">
        <f>'1-4. Gather employee data'!I316</f>
        <v>35051.228290577899</v>
      </c>
      <c r="H316" s="50">
        <f>'1-4. Gather employee data'!J316</f>
        <v>2085.6</v>
      </c>
      <c r="I316" s="59">
        <f>'1-4. Gather employee data'!K316</f>
        <v>16.806304320376821</v>
      </c>
      <c r="J316" s="50" t="str">
        <f>'1-4. Gather employee data'!L316</f>
        <v>Active</v>
      </c>
      <c r="K316" s="50" t="str">
        <f>'1-4. Gather employee data'!M316</f>
        <v>FT</v>
      </c>
      <c r="L316" s="50" t="str">
        <f>'1-4. Gather employee data'!N316</f>
        <v>N/A</v>
      </c>
      <c r="M316" s="50" t="str">
        <f>'1-4. Gather employee data'!O316</f>
        <v>Chicago</v>
      </c>
      <c r="N316" s="50" t="str">
        <f>'1-4. Gather employee data'!P316</f>
        <v>Cook</v>
      </c>
      <c r="O316" s="50" t="str">
        <f>'1-4. Gather employee data'!T316</f>
        <v>IL</v>
      </c>
      <c r="P316" s="50" t="str">
        <f>'1-4. Gather employee data'!V316</f>
        <v>Cook County, IL</v>
      </c>
      <c r="Q316" s="59">
        <f>VLOOKUP(P316,'6. Gather living wage data'!$B$11:$Q$1048576,16,FALSE)</f>
        <v>17.46</v>
      </c>
      <c r="R316" s="60">
        <f>Q316*'Standards &amp; Assumptions'!$C$10*'Standards &amp; Assumptions'!$C$11</f>
        <v>36316.800000000003</v>
      </c>
      <c r="S316" s="28">
        <f t="shared" ref="S316:S379" si="36">I316-Q316</f>
        <v>-0.65369567962317987</v>
      </c>
      <c r="T316" s="27">
        <f t="shared" ref="T316:T379" si="37">G316-R316</f>
        <v>-1265.5717094221036</v>
      </c>
      <c r="U316" s="26" t="str">
        <f t="shared" ref="U316:U379" si="38">IF(T316&gt;0,"Yes","No")</f>
        <v>No</v>
      </c>
      <c r="V316" s="26">
        <f>R316*('Standards &amp; Assumptions'!$C$12)</f>
        <v>5447.52</v>
      </c>
      <c r="W316" s="26">
        <f t="shared" ref="W316:W379" si="39">R316-V316</f>
        <v>30869.280000000002</v>
      </c>
      <c r="X316" s="26">
        <f t="shared" ref="X316:X379" si="40">R316+V316</f>
        <v>41764.320000000007</v>
      </c>
      <c r="Y316" s="26" t="str">
        <f t="shared" ref="Y316:Y379" si="41">IF(OR(G316&gt;X316,G316&lt;W316), "No","Yes")</f>
        <v>Yes</v>
      </c>
    </row>
    <row r="317" spans="2:25" ht="15" thickBot="1" x14ac:dyDescent="0.35">
      <c r="B317" s="154">
        <f>'1-4. Gather employee data'!B317</f>
        <v>305</v>
      </c>
      <c r="C317" s="50" t="str">
        <f>'1-4. Gather employee data'!C317</f>
        <v>Sales Associate</v>
      </c>
      <c r="D317" s="50" t="str">
        <f>'1-4. Gather employee data'!D317</f>
        <v>Apparel</v>
      </c>
      <c r="E317" s="61">
        <f>'1-4. Gather employee data'!E317</f>
        <v>44027</v>
      </c>
      <c r="F317" s="61">
        <f>'1-4. Gather employee data'!F317</f>
        <v>43647</v>
      </c>
      <c r="G317" s="60">
        <f>'1-4. Gather employee data'!I317</f>
        <v>26296.774608003216</v>
      </c>
      <c r="H317" s="50">
        <f>'1-4. Gather employee data'!J317</f>
        <v>1564.2</v>
      </c>
      <c r="I317" s="59">
        <f>'1-4. Gather employee data'!K317</f>
        <v>16.811644679710533</v>
      </c>
      <c r="J317" s="50" t="str">
        <f>'1-4. Gather employee data'!L317</f>
        <v>Active</v>
      </c>
      <c r="K317" s="50" t="str">
        <f>'1-4. Gather employee data'!M317</f>
        <v>FT</v>
      </c>
      <c r="L317" s="50" t="str">
        <f>'1-4. Gather employee data'!N317</f>
        <v>N/A</v>
      </c>
      <c r="M317" s="50" t="str">
        <f>'1-4. Gather employee data'!O317</f>
        <v>Chicago</v>
      </c>
      <c r="N317" s="50" t="str">
        <f>'1-4. Gather employee data'!P317</f>
        <v>Cook</v>
      </c>
      <c r="O317" s="50" t="str">
        <f>'1-4. Gather employee data'!T317</f>
        <v>IL</v>
      </c>
      <c r="P317" s="50" t="str">
        <f>'1-4. Gather employee data'!V317</f>
        <v>Cook County, IL</v>
      </c>
      <c r="Q317" s="59">
        <f>VLOOKUP(P317,'6. Gather living wage data'!$B$11:$Q$1048576,16,FALSE)</f>
        <v>17.46</v>
      </c>
      <c r="R317" s="60">
        <f>Q317*'Standards &amp; Assumptions'!$C$10*'Standards &amp; Assumptions'!$C$11</f>
        <v>36316.800000000003</v>
      </c>
      <c r="S317" s="28">
        <f t="shared" si="36"/>
        <v>-0.6483553202894683</v>
      </c>
      <c r="T317" s="27">
        <f t="shared" si="37"/>
        <v>-10020.025391996787</v>
      </c>
      <c r="U317" s="26" t="str">
        <f t="shared" si="38"/>
        <v>No</v>
      </c>
      <c r="V317" s="26">
        <f>R317*('Standards &amp; Assumptions'!$C$12)</f>
        <v>5447.52</v>
      </c>
      <c r="W317" s="26">
        <f t="shared" si="39"/>
        <v>30869.280000000002</v>
      </c>
      <c r="X317" s="26">
        <f t="shared" si="40"/>
        <v>41764.320000000007</v>
      </c>
      <c r="Y317" s="26" t="str">
        <f t="shared" si="41"/>
        <v>No</v>
      </c>
    </row>
    <row r="318" spans="2:25" ht="15" thickBot="1" x14ac:dyDescent="0.35">
      <c r="B318" s="154">
        <f>'1-4. Gather employee data'!B318</f>
        <v>306</v>
      </c>
      <c r="C318" s="50" t="str">
        <f>'1-4. Gather employee data'!C318</f>
        <v>Sales Associate</v>
      </c>
      <c r="D318" s="50" t="str">
        <f>'1-4. Gather employee data'!D318</f>
        <v>Apparel</v>
      </c>
      <c r="E318" s="61">
        <f>'1-4. Gather employee data'!E318</f>
        <v>42005</v>
      </c>
      <c r="F318" s="61">
        <f>'1-4. Gather employee data'!F318</f>
        <v>43647</v>
      </c>
      <c r="G318" s="60">
        <f>'1-4. Gather employee data'!I318</f>
        <v>35085.118777139345</v>
      </c>
      <c r="H318" s="50">
        <f>'1-4. Gather employee data'!J318</f>
        <v>2085.6</v>
      </c>
      <c r="I318" s="59">
        <f>'1-4. Gather employee data'!K318</f>
        <v>16.822554074194162</v>
      </c>
      <c r="J318" s="50" t="str">
        <f>'1-4. Gather employee data'!L318</f>
        <v>Active</v>
      </c>
      <c r="K318" s="50" t="str">
        <f>'1-4. Gather employee data'!M318</f>
        <v>FT</v>
      </c>
      <c r="L318" s="50" t="str">
        <f>'1-4. Gather employee data'!N318</f>
        <v>N/A</v>
      </c>
      <c r="M318" s="50" t="str">
        <f>'1-4. Gather employee data'!O318</f>
        <v>Nashville</v>
      </c>
      <c r="N318" s="50" t="str">
        <f>'1-4. Gather employee data'!P318</f>
        <v>Davidson</v>
      </c>
      <c r="O318" s="50" t="str">
        <f>'1-4. Gather employee data'!T318</f>
        <v>TN</v>
      </c>
      <c r="P318" s="50" t="str">
        <f>'1-4. Gather employee data'!V318</f>
        <v>Davidson County, TN</v>
      </c>
      <c r="Q318" s="59">
        <f>VLOOKUP(P318,'6. Gather living wage data'!$B$11:$Q$1048576,16,FALSE)</f>
        <v>15.32</v>
      </c>
      <c r="R318" s="60">
        <f>Q318*'Standards &amp; Assumptions'!$C$10*'Standards &amp; Assumptions'!$C$11</f>
        <v>31865.599999999999</v>
      </c>
      <c r="S318" s="28">
        <f t="shared" si="36"/>
        <v>1.5025540741941619</v>
      </c>
      <c r="T318" s="27">
        <f t="shared" si="37"/>
        <v>3219.5187771393466</v>
      </c>
      <c r="U318" s="26" t="str">
        <f t="shared" si="38"/>
        <v>Yes</v>
      </c>
      <c r="V318" s="26">
        <f>R318*('Standards &amp; Assumptions'!$C$12)</f>
        <v>4779.8399999999992</v>
      </c>
      <c r="W318" s="26">
        <f t="shared" si="39"/>
        <v>27085.759999999998</v>
      </c>
      <c r="X318" s="26">
        <f t="shared" si="40"/>
        <v>36645.439999999995</v>
      </c>
      <c r="Y318" s="26" t="str">
        <f t="shared" si="41"/>
        <v>Yes</v>
      </c>
    </row>
    <row r="319" spans="2:25" ht="15" thickBot="1" x14ac:dyDescent="0.35">
      <c r="B319" s="154">
        <f>'1-4. Gather employee data'!B319</f>
        <v>307</v>
      </c>
      <c r="C319" s="50" t="str">
        <f>'1-4. Gather employee data'!C319</f>
        <v>Sales Associate</v>
      </c>
      <c r="D319" s="50" t="str">
        <f>'1-4. Gather employee data'!D319</f>
        <v>Apparel</v>
      </c>
      <c r="E319" s="61">
        <f>'1-4. Gather employee data'!E319</f>
        <v>43101</v>
      </c>
      <c r="F319" s="61">
        <f>'1-4. Gather employee data'!F319</f>
        <v>43647</v>
      </c>
      <c r="G319" s="60">
        <f>'1-4. Gather employee data'!I319</f>
        <v>35118.139770844718</v>
      </c>
      <c r="H319" s="50">
        <f>'1-4. Gather employee data'!J319</f>
        <v>2085.6</v>
      </c>
      <c r="I319" s="59">
        <f>'1-4. Gather employee data'!K319</f>
        <v>16.838386925031031</v>
      </c>
      <c r="J319" s="50" t="str">
        <f>'1-4. Gather employee data'!L319</f>
        <v>Active</v>
      </c>
      <c r="K319" s="50" t="str">
        <f>'1-4. Gather employee data'!M319</f>
        <v>FT</v>
      </c>
      <c r="L319" s="50" t="str">
        <f>'1-4. Gather employee data'!N319</f>
        <v>N/A</v>
      </c>
      <c r="M319" s="50" t="str">
        <f>'1-4. Gather employee data'!O319</f>
        <v>Nashville</v>
      </c>
      <c r="N319" s="50" t="str">
        <f>'1-4. Gather employee data'!P319</f>
        <v>Davidson</v>
      </c>
      <c r="O319" s="50" t="str">
        <f>'1-4. Gather employee data'!T319</f>
        <v>TN</v>
      </c>
      <c r="P319" s="50" t="str">
        <f>'1-4. Gather employee data'!V319</f>
        <v>Davidson County, TN</v>
      </c>
      <c r="Q319" s="59">
        <f>VLOOKUP(P319,'6. Gather living wage data'!$B$11:$Q$1048576,16,FALSE)</f>
        <v>15.32</v>
      </c>
      <c r="R319" s="60">
        <f>Q319*'Standards &amp; Assumptions'!$C$10*'Standards &amp; Assumptions'!$C$11</f>
        <v>31865.599999999999</v>
      </c>
      <c r="S319" s="28">
        <f t="shared" si="36"/>
        <v>1.5183869250310309</v>
      </c>
      <c r="T319" s="27">
        <f t="shared" si="37"/>
        <v>3252.5397708447199</v>
      </c>
      <c r="U319" s="26" t="str">
        <f t="shared" si="38"/>
        <v>Yes</v>
      </c>
      <c r="V319" s="26">
        <f>R319*('Standards &amp; Assumptions'!$C$12)</f>
        <v>4779.8399999999992</v>
      </c>
      <c r="W319" s="26">
        <f t="shared" si="39"/>
        <v>27085.759999999998</v>
      </c>
      <c r="X319" s="26">
        <f t="shared" si="40"/>
        <v>36645.439999999995</v>
      </c>
      <c r="Y319" s="26" t="str">
        <f t="shared" si="41"/>
        <v>Yes</v>
      </c>
    </row>
    <row r="320" spans="2:25" ht="15" thickBot="1" x14ac:dyDescent="0.35">
      <c r="B320" s="154">
        <f>'1-4. Gather employee data'!B320</f>
        <v>308</v>
      </c>
      <c r="C320" s="50" t="str">
        <f>'1-4. Gather employee data'!C320</f>
        <v>Sales Associate</v>
      </c>
      <c r="D320" s="50" t="str">
        <f>'1-4. Gather employee data'!D320</f>
        <v>Apparel</v>
      </c>
      <c r="E320" s="61">
        <f>'1-4. Gather employee data'!E320</f>
        <v>42005</v>
      </c>
      <c r="F320" s="61">
        <f>'1-4. Gather employee data'!F320</f>
        <v>43647</v>
      </c>
      <c r="G320" s="60">
        <f>'1-4. Gather employee data'!I320</f>
        <v>35122.161236967499</v>
      </c>
      <c r="H320" s="50">
        <f>'1-4. Gather employee data'!J320</f>
        <v>2085.6</v>
      </c>
      <c r="I320" s="59">
        <f>'1-4. Gather employee data'!K320</f>
        <v>16.840315130882001</v>
      </c>
      <c r="J320" s="50" t="str">
        <f>'1-4. Gather employee data'!L320</f>
        <v>Active</v>
      </c>
      <c r="K320" s="50" t="str">
        <f>'1-4. Gather employee data'!M320</f>
        <v>FT</v>
      </c>
      <c r="L320" s="50" t="str">
        <f>'1-4. Gather employee data'!N320</f>
        <v>N/A</v>
      </c>
      <c r="M320" s="50" t="str">
        <f>'1-4. Gather employee data'!O320</f>
        <v>Nashville</v>
      </c>
      <c r="N320" s="50" t="str">
        <f>'1-4. Gather employee data'!P320</f>
        <v>Davidson</v>
      </c>
      <c r="O320" s="50" t="str">
        <f>'1-4. Gather employee data'!T320</f>
        <v>TN</v>
      </c>
      <c r="P320" s="50" t="str">
        <f>'1-4. Gather employee data'!V320</f>
        <v>Davidson County, TN</v>
      </c>
      <c r="Q320" s="59">
        <f>VLOOKUP(P320,'6. Gather living wage data'!$B$11:$Q$1048576,16,FALSE)</f>
        <v>15.32</v>
      </c>
      <c r="R320" s="60">
        <f>Q320*'Standards &amp; Assumptions'!$C$10*'Standards &amp; Assumptions'!$C$11</f>
        <v>31865.599999999999</v>
      </c>
      <c r="S320" s="28">
        <f t="shared" si="36"/>
        <v>1.5203151308820004</v>
      </c>
      <c r="T320" s="27">
        <f t="shared" si="37"/>
        <v>3256.5612369675</v>
      </c>
      <c r="U320" s="26" t="str">
        <f t="shared" si="38"/>
        <v>Yes</v>
      </c>
      <c r="V320" s="26">
        <f>R320*('Standards &amp; Assumptions'!$C$12)</f>
        <v>4779.8399999999992</v>
      </c>
      <c r="W320" s="26">
        <f t="shared" si="39"/>
        <v>27085.759999999998</v>
      </c>
      <c r="X320" s="26">
        <f t="shared" si="40"/>
        <v>36645.439999999995</v>
      </c>
      <c r="Y320" s="26" t="str">
        <f t="shared" si="41"/>
        <v>Yes</v>
      </c>
    </row>
    <row r="321" spans="2:25" ht="15" thickBot="1" x14ac:dyDescent="0.35">
      <c r="B321" s="154">
        <f>'1-4. Gather employee data'!B321</f>
        <v>309</v>
      </c>
      <c r="C321" s="50" t="str">
        <f>'1-4. Gather employee data'!C321</f>
        <v>Sales Associate</v>
      </c>
      <c r="D321" s="50" t="str">
        <f>'1-4. Gather employee data'!D321</f>
        <v>Apparel</v>
      </c>
      <c r="E321" s="61">
        <f>'1-4. Gather employee data'!E321</f>
        <v>43101</v>
      </c>
      <c r="F321" s="61">
        <f>'1-4. Gather employee data'!F321</f>
        <v>43647</v>
      </c>
      <c r="G321" s="60">
        <f>'1-4. Gather employee data'!I321</f>
        <v>35122.655395701004</v>
      </c>
      <c r="H321" s="50">
        <f>'1-4. Gather employee data'!J321</f>
        <v>2085.6</v>
      </c>
      <c r="I321" s="59">
        <f>'1-4. Gather employee data'!K321</f>
        <v>16.840552069285099</v>
      </c>
      <c r="J321" s="50" t="str">
        <f>'1-4. Gather employee data'!L321</f>
        <v>Active</v>
      </c>
      <c r="K321" s="50" t="str">
        <f>'1-4. Gather employee data'!M321</f>
        <v>FT</v>
      </c>
      <c r="L321" s="50" t="str">
        <f>'1-4. Gather employee data'!N321</f>
        <v>N/A</v>
      </c>
      <c r="M321" s="50" t="str">
        <f>'1-4. Gather employee data'!O321</f>
        <v>Nashville</v>
      </c>
      <c r="N321" s="50" t="str">
        <f>'1-4. Gather employee data'!P321</f>
        <v>Davidson</v>
      </c>
      <c r="O321" s="50" t="str">
        <f>'1-4. Gather employee data'!T321</f>
        <v>TN</v>
      </c>
      <c r="P321" s="50" t="str">
        <f>'1-4. Gather employee data'!V321</f>
        <v>Davidson County, TN</v>
      </c>
      <c r="Q321" s="59">
        <f>VLOOKUP(P321,'6. Gather living wage data'!$B$11:$Q$1048576,16,FALSE)</f>
        <v>15.32</v>
      </c>
      <c r="R321" s="60">
        <f>Q321*'Standards &amp; Assumptions'!$C$10*'Standards &amp; Assumptions'!$C$11</f>
        <v>31865.599999999999</v>
      </c>
      <c r="S321" s="28">
        <f t="shared" si="36"/>
        <v>1.5205520692850989</v>
      </c>
      <c r="T321" s="27">
        <f t="shared" si="37"/>
        <v>3257.0553957010052</v>
      </c>
      <c r="U321" s="26" t="str">
        <f t="shared" si="38"/>
        <v>Yes</v>
      </c>
      <c r="V321" s="26">
        <f>R321*('Standards &amp; Assumptions'!$C$12)</f>
        <v>4779.8399999999992</v>
      </c>
      <c r="W321" s="26">
        <f t="shared" si="39"/>
        <v>27085.759999999998</v>
      </c>
      <c r="X321" s="26">
        <f t="shared" si="40"/>
        <v>36645.439999999995</v>
      </c>
      <c r="Y321" s="26" t="str">
        <f t="shared" si="41"/>
        <v>Yes</v>
      </c>
    </row>
    <row r="322" spans="2:25" ht="15" thickBot="1" x14ac:dyDescent="0.35">
      <c r="B322" s="154">
        <f>'1-4. Gather employee data'!B322</f>
        <v>310</v>
      </c>
      <c r="C322" s="50" t="str">
        <f>'1-4. Gather employee data'!C322</f>
        <v>Sales Associate</v>
      </c>
      <c r="D322" s="50" t="str">
        <f>'1-4. Gather employee data'!D322</f>
        <v>Apparel</v>
      </c>
      <c r="E322" s="61">
        <f>'1-4. Gather employee data'!E322</f>
        <v>42005</v>
      </c>
      <c r="F322" s="61">
        <f>'1-4. Gather employee data'!F322</f>
        <v>43647</v>
      </c>
      <c r="G322" s="60">
        <f>'1-4. Gather employee data'!I322</f>
        <v>35157.116697538841</v>
      </c>
      <c r="H322" s="50">
        <f>'1-4. Gather employee data'!J322</f>
        <v>2085.6</v>
      </c>
      <c r="I322" s="59">
        <f>'1-4. Gather employee data'!K322</f>
        <v>16.857075516656522</v>
      </c>
      <c r="J322" s="50" t="str">
        <f>'1-4. Gather employee data'!L322</f>
        <v>Active</v>
      </c>
      <c r="K322" s="50" t="str">
        <f>'1-4. Gather employee data'!M322</f>
        <v>FT</v>
      </c>
      <c r="L322" s="50" t="str">
        <f>'1-4. Gather employee data'!N322</f>
        <v>N/A</v>
      </c>
      <c r="M322" s="50" t="str">
        <f>'1-4. Gather employee data'!O322</f>
        <v>Nashville</v>
      </c>
      <c r="N322" s="50" t="str">
        <f>'1-4. Gather employee data'!P322</f>
        <v>Davidson</v>
      </c>
      <c r="O322" s="50" t="str">
        <f>'1-4. Gather employee data'!T322</f>
        <v>TN</v>
      </c>
      <c r="P322" s="50" t="str">
        <f>'1-4. Gather employee data'!V322</f>
        <v>Davidson County, TN</v>
      </c>
      <c r="Q322" s="59">
        <f>VLOOKUP(P322,'6. Gather living wage data'!$B$11:$Q$1048576,16,FALSE)</f>
        <v>15.32</v>
      </c>
      <c r="R322" s="60">
        <f>Q322*'Standards &amp; Assumptions'!$C$10*'Standards &amp; Assumptions'!$C$11</f>
        <v>31865.599999999999</v>
      </c>
      <c r="S322" s="28">
        <f t="shared" si="36"/>
        <v>1.5370755166565218</v>
      </c>
      <c r="T322" s="27">
        <f t="shared" si="37"/>
        <v>3291.516697538842</v>
      </c>
      <c r="U322" s="26" t="str">
        <f t="shared" si="38"/>
        <v>Yes</v>
      </c>
      <c r="V322" s="26">
        <f>R322*('Standards &amp; Assumptions'!$C$12)</f>
        <v>4779.8399999999992</v>
      </c>
      <c r="W322" s="26">
        <f t="shared" si="39"/>
        <v>27085.759999999998</v>
      </c>
      <c r="X322" s="26">
        <f t="shared" si="40"/>
        <v>36645.439999999995</v>
      </c>
      <c r="Y322" s="26" t="str">
        <f t="shared" si="41"/>
        <v>Yes</v>
      </c>
    </row>
    <row r="323" spans="2:25" ht="15" thickBot="1" x14ac:dyDescent="0.35">
      <c r="B323" s="154">
        <f>'1-4. Gather employee data'!B323</f>
        <v>311</v>
      </c>
      <c r="C323" s="50" t="str">
        <f>'1-4. Gather employee data'!C323</f>
        <v>Sales Associate</v>
      </c>
      <c r="D323" s="50" t="str">
        <f>'1-4. Gather employee data'!D323</f>
        <v>Apparel</v>
      </c>
      <c r="E323" s="61">
        <f>'1-4. Gather employee data'!E323</f>
        <v>43101</v>
      </c>
      <c r="F323" s="61">
        <f>'1-4. Gather employee data'!F323</f>
        <v>43647</v>
      </c>
      <c r="G323" s="60">
        <f>'1-4. Gather employee data'!I323</f>
        <v>35194.101185671585</v>
      </c>
      <c r="H323" s="50">
        <f>'1-4. Gather employee data'!J323</f>
        <v>2085.6</v>
      </c>
      <c r="I323" s="59">
        <f>'1-4. Gather employee data'!K323</f>
        <v>16.874808777172799</v>
      </c>
      <c r="J323" s="50" t="str">
        <f>'1-4. Gather employee data'!L323</f>
        <v>Active</v>
      </c>
      <c r="K323" s="50" t="str">
        <f>'1-4. Gather employee data'!M323</f>
        <v>FT</v>
      </c>
      <c r="L323" s="50" t="str">
        <f>'1-4. Gather employee data'!N323</f>
        <v>N/A</v>
      </c>
      <c r="M323" s="50" t="str">
        <f>'1-4. Gather employee data'!O323</f>
        <v>Nashville</v>
      </c>
      <c r="N323" s="50" t="str">
        <f>'1-4. Gather employee data'!P323</f>
        <v>Davidson</v>
      </c>
      <c r="O323" s="50" t="str">
        <f>'1-4. Gather employee data'!T323</f>
        <v>TN</v>
      </c>
      <c r="P323" s="50" t="str">
        <f>'1-4. Gather employee data'!V323</f>
        <v>Davidson County, TN</v>
      </c>
      <c r="Q323" s="59">
        <f>VLOOKUP(P323,'6. Gather living wage data'!$B$11:$Q$1048576,16,FALSE)</f>
        <v>15.32</v>
      </c>
      <c r="R323" s="60">
        <f>Q323*'Standards &amp; Assumptions'!$C$10*'Standards &amp; Assumptions'!$C$11</f>
        <v>31865.599999999999</v>
      </c>
      <c r="S323" s="28">
        <f t="shared" si="36"/>
        <v>1.5548087771727985</v>
      </c>
      <c r="T323" s="27">
        <f t="shared" si="37"/>
        <v>3328.5011856715864</v>
      </c>
      <c r="U323" s="26" t="str">
        <f t="shared" si="38"/>
        <v>Yes</v>
      </c>
      <c r="V323" s="26">
        <f>R323*('Standards &amp; Assumptions'!$C$12)</f>
        <v>4779.8399999999992</v>
      </c>
      <c r="W323" s="26">
        <f t="shared" si="39"/>
        <v>27085.759999999998</v>
      </c>
      <c r="X323" s="26">
        <f t="shared" si="40"/>
        <v>36645.439999999995</v>
      </c>
      <c r="Y323" s="26" t="str">
        <f t="shared" si="41"/>
        <v>Yes</v>
      </c>
    </row>
    <row r="324" spans="2:25" ht="15" thickBot="1" x14ac:dyDescent="0.35">
      <c r="B324" s="154">
        <f>'1-4. Gather employee data'!B324</f>
        <v>312</v>
      </c>
      <c r="C324" s="50" t="str">
        <f>'1-4. Gather employee data'!C324</f>
        <v>Sales Associate</v>
      </c>
      <c r="D324" s="50" t="str">
        <f>'1-4. Gather employee data'!D324</f>
        <v>Apparel</v>
      </c>
      <c r="E324" s="61">
        <f>'1-4. Gather employee data'!E324</f>
        <v>42005</v>
      </c>
      <c r="F324" s="61">
        <f>'1-4. Gather employee data'!F324</f>
        <v>43647</v>
      </c>
      <c r="G324" s="60">
        <f>'1-4. Gather employee data'!I324</f>
        <v>35196.646662121602</v>
      </c>
      <c r="H324" s="50">
        <f>'1-4. Gather employee data'!J324</f>
        <v>2085.6</v>
      </c>
      <c r="I324" s="59">
        <f>'1-4. Gather employee data'!K324</f>
        <v>16.876029277963944</v>
      </c>
      <c r="J324" s="50" t="str">
        <f>'1-4. Gather employee data'!L324</f>
        <v>Active</v>
      </c>
      <c r="K324" s="50" t="str">
        <f>'1-4. Gather employee data'!M324</f>
        <v>FT</v>
      </c>
      <c r="L324" s="50" t="str">
        <f>'1-4. Gather employee data'!N324</f>
        <v>N/A</v>
      </c>
      <c r="M324" s="50" t="str">
        <f>'1-4. Gather employee data'!O324</f>
        <v>Nashville</v>
      </c>
      <c r="N324" s="50" t="str">
        <f>'1-4. Gather employee data'!P324</f>
        <v>Davidson</v>
      </c>
      <c r="O324" s="50" t="str">
        <f>'1-4. Gather employee data'!T324</f>
        <v>TN</v>
      </c>
      <c r="P324" s="50" t="str">
        <f>'1-4. Gather employee data'!V324</f>
        <v>Davidson County, TN</v>
      </c>
      <c r="Q324" s="59">
        <f>VLOOKUP(P324,'6. Gather living wage data'!$B$11:$Q$1048576,16,FALSE)</f>
        <v>15.32</v>
      </c>
      <c r="R324" s="60">
        <f>Q324*'Standards &amp; Assumptions'!$C$10*'Standards &amp; Assumptions'!$C$11</f>
        <v>31865.599999999999</v>
      </c>
      <c r="S324" s="28">
        <f t="shared" si="36"/>
        <v>1.556029277963944</v>
      </c>
      <c r="T324" s="27">
        <f t="shared" si="37"/>
        <v>3331.0466621216037</v>
      </c>
      <c r="U324" s="26" t="str">
        <f t="shared" si="38"/>
        <v>Yes</v>
      </c>
      <c r="V324" s="26">
        <f>R324*('Standards &amp; Assumptions'!$C$12)</f>
        <v>4779.8399999999992</v>
      </c>
      <c r="W324" s="26">
        <f t="shared" si="39"/>
        <v>27085.759999999998</v>
      </c>
      <c r="X324" s="26">
        <f t="shared" si="40"/>
        <v>36645.439999999995</v>
      </c>
      <c r="Y324" s="26" t="str">
        <f t="shared" si="41"/>
        <v>Yes</v>
      </c>
    </row>
    <row r="325" spans="2:25" ht="15" thickBot="1" x14ac:dyDescent="0.35">
      <c r="B325" s="154">
        <f>'1-4. Gather employee data'!B325</f>
        <v>313</v>
      </c>
      <c r="C325" s="50" t="str">
        <f>'1-4. Gather employee data'!C325</f>
        <v>Sales Associate</v>
      </c>
      <c r="D325" s="50" t="str">
        <f>'1-4. Gather employee data'!D325</f>
        <v>Apparel</v>
      </c>
      <c r="E325" s="61">
        <f>'1-4. Gather employee data'!E325</f>
        <v>44013</v>
      </c>
      <c r="F325" s="61">
        <f>'1-4. Gather employee data'!F325</f>
        <v>43647</v>
      </c>
      <c r="G325" s="60">
        <f>'1-4. Gather employee data'!I325</f>
        <v>32557.454415567594</v>
      </c>
      <c r="H325" s="50">
        <f>'1-4. Gather employee data'!J325</f>
        <v>1929.18</v>
      </c>
      <c r="I325" s="59">
        <f>'1-4. Gather employee data'!K325</f>
        <v>16.876317614513727</v>
      </c>
      <c r="J325" s="50" t="str">
        <f>'1-4. Gather employee data'!L325</f>
        <v>Active</v>
      </c>
      <c r="K325" s="50" t="str">
        <f>'1-4. Gather employee data'!M325</f>
        <v>FT</v>
      </c>
      <c r="L325" s="50" t="str">
        <f>'1-4. Gather employee data'!N325</f>
        <v>N/A</v>
      </c>
      <c r="M325" s="50" t="str">
        <f>'1-4. Gather employee data'!O325</f>
        <v>Nashville</v>
      </c>
      <c r="N325" s="50" t="str">
        <f>'1-4. Gather employee data'!P325</f>
        <v>Davidson</v>
      </c>
      <c r="O325" s="50" t="str">
        <f>'1-4. Gather employee data'!T325</f>
        <v>TN</v>
      </c>
      <c r="P325" s="50" t="str">
        <f>'1-4. Gather employee data'!V325</f>
        <v>Davidson County, TN</v>
      </c>
      <c r="Q325" s="59">
        <f>VLOOKUP(P325,'6. Gather living wage data'!$B$11:$Q$1048576,16,FALSE)</f>
        <v>15.32</v>
      </c>
      <c r="R325" s="60">
        <f>Q325*'Standards &amp; Assumptions'!$C$10*'Standards &amp; Assumptions'!$C$11</f>
        <v>31865.599999999999</v>
      </c>
      <c r="S325" s="28">
        <f t="shared" si="36"/>
        <v>1.556317614513727</v>
      </c>
      <c r="T325" s="27">
        <f t="shared" si="37"/>
        <v>691.85441556759542</v>
      </c>
      <c r="U325" s="26" t="str">
        <f t="shared" si="38"/>
        <v>Yes</v>
      </c>
      <c r="V325" s="26">
        <f>R325*('Standards &amp; Assumptions'!$C$12)</f>
        <v>4779.8399999999992</v>
      </c>
      <c r="W325" s="26">
        <f t="shared" si="39"/>
        <v>27085.759999999998</v>
      </c>
      <c r="X325" s="26">
        <f t="shared" si="40"/>
        <v>36645.439999999995</v>
      </c>
      <c r="Y325" s="26" t="str">
        <f t="shared" si="41"/>
        <v>Yes</v>
      </c>
    </row>
    <row r="326" spans="2:25" ht="15" thickBot="1" x14ac:dyDescent="0.35">
      <c r="B326" s="154">
        <f>'1-4. Gather employee data'!B326</f>
        <v>314</v>
      </c>
      <c r="C326" s="50" t="str">
        <f>'1-4. Gather employee data'!C326</f>
        <v>Sales Associate</v>
      </c>
      <c r="D326" s="50" t="str">
        <f>'1-4. Gather employee data'!D326</f>
        <v>Apparel</v>
      </c>
      <c r="E326" s="61">
        <f>'1-4. Gather employee data'!E326</f>
        <v>44013</v>
      </c>
      <c r="F326" s="61">
        <f>'1-4. Gather employee data'!F326</f>
        <v>43647</v>
      </c>
      <c r="G326" s="60">
        <f>'1-4. Gather employee data'!I326</f>
        <v>32574.294223459663</v>
      </c>
      <c r="H326" s="50">
        <f>'1-4. Gather employee data'!J326</f>
        <v>1929.18</v>
      </c>
      <c r="I326" s="59">
        <f>'1-4. Gather employee data'!K326</f>
        <v>16.885046612270322</v>
      </c>
      <c r="J326" s="50" t="str">
        <f>'1-4. Gather employee data'!L326</f>
        <v>Active</v>
      </c>
      <c r="K326" s="50" t="str">
        <f>'1-4. Gather employee data'!M326</f>
        <v>FT</v>
      </c>
      <c r="L326" s="50" t="str">
        <f>'1-4. Gather employee data'!N326</f>
        <v>N/A</v>
      </c>
      <c r="M326" s="50" t="str">
        <f>'1-4. Gather employee data'!O326</f>
        <v>Lawton</v>
      </c>
      <c r="N326" s="50" t="str">
        <f>'1-4. Gather employee data'!P326</f>
        <v>Comanche</v>
      </c>
      <c r="O326" s="50" t="str">
        <f>'1-4. Gather employee data'!T326</f>
        <v>OK</v>
      </c>
      <c r="P326" s="50" t="str">
        <f>'1-4. Gather employee data'!V326</f>
        <v>Comanche County, OK</v>
      </c>
      <c r="Q326" s="59">
        <f>VLOOKUP(P326,'6. Gather living wage data'!$B$11:$Q$1048576,16,FALSE)</f>
        <v>15.53</v>
      </c>
      <c r="R326" s="60">
        <f>Q326*'Standards &amp; Assumptions'!$C$10*'Standards &amp; Assumptions'!$C$11</f>
        <v>32302.399999999998</v>
      </c>
      <c r="S326" s="28">
        <f t="shared" si="36"/>
        <v>1.3550466122703231</v>
      </c>
      <c r="T326" s="27">
        <f t="shared" si="37"/>
        <v>271.89422345966523</v>
      </c>
      <c r="U326" s="26" t="str">
        <f t="shared" si="38"/>
        <v>Yes</v>
      </c>
      <c r="V326" s="26">
        <f>R326*('Standards &amp; Assumptions'!$C$12)</f>
        <v>4845.3599999999997</v>
      </c>
      <c r="W326" s="26">
        <f t="shared" si="39"/>
        <v>27457.039999999997</v>
      </c>
      <c r="X326" s="26">
        <f t="shared" si="40"/>
        <v>37147.759999999995</v>
      </c>
      <c r="Y326" s="26" t="str">
        <f t="shared" si="41"/>
        <v>Yes</v>
      </c>
    </row>
    <row r="327" spans="2:25" ht="15" thickBot="1" x14ac:dyDescent="0.35">
      <c r="B327" s="154">
        <f>'1-4. Gather employee data'!B327</f>
        <v>315</v>
      </c>
      <c r="C327" s="50" t="str">
        <f>'1-4. Gather employee data'!C327</f>
        <v>Sales Associate</v>
      </c>
      <c r="D327" s="50" t="str">
        <f>'1-4. Gather employee data'!D327</f>
        <v>Apparel</v>
      </c>
      <c r="E327" s="61">
        <f>'1-4. Gather employee data'!E327</f>
        <v>44013</v>
      </c>
      <c r="F327" s="61">
        <f>'1-4. Gather employee data'!F327</f>
        <v>43647</v>
      </c>
      <c r="G327" s="60">
        <f>'1-4. Gather employee data'!I327</f>
        <v>32588.295202164518</v>
      </c>
      <c r="H327" s="50">
        <f>'1-4. Gather employee data'!J327</f>
        <v>1929.18</v>
      </c>
      <c r="I327" s="59">
        <f>'1-4. Gather employee data'!K327</f>
        <v>16.892304088869114</v>
      </c>
      <c r="J327" s="50" t="str">
        <f>'1-4. Gather employee data'!L327</f>
        <v>Active</v>
      </c>
      <c r="K327" s="50" t="str">
        <f>'1-4. Gather employee data'!M327</f>
        <v>FT</v>
      </c>
      <c r="L327" s="50" t="str">
        <f>'1-4. Gather employee data'!N327</f>
        <v>N/A</v>
      </c>
      <c r="M327" s="50" t="str">
        <f>'1-4. Gather employee data'!O327</f>
        <v>Lawton</v>
      </c>
      <c r="N327" s="50" t="str">
        <f>'1-4. Gather employee data'!P327</f>
        <v>Comanche</v>
      </c>
      <c r="O327" s="50" t="str">
        <f>'1-4. Gather employee data'!T327</f>
        <v>OK</v>
      </c>
      <c r="P327" s="50" t="str">
        <f>'1-4. Gather employee data'!V327</f>
        <v>Comanche County, OK</v>
      </c>
      <c r="Q327" s="59">
        <f>VLOOKUP(P327,'6. Gather living wage data'!$B$11:$Q$1048576,16,FALSE)</f>
        <v>15.53</v>
      </c>
      <c r="R327" s="60">
        <f>Q327*'Standards &amp; Assumptions'!$C$10*'Standards &amp; Assumptions'!$C$11</f>
        <v>32302.399999999998</v>
      </c>
      <c r="S327" s="28">
        <f t="shared" si="36"/>
        <v>1.3623040888691147</v>
      </c>
      <c r="T327" s="27">
        <f t="shared" si="37"/>
        <v>285.89520216452001</v>
      </c>
      <c r="U327" s="26" t="str">
        <f t="shared" si="38"/>
        <v>Yes</v>
      </c>
      <c r="V327" s="26">
        <f>R327*('Standards &amp; Assumptions'!$C$12)</f>
        <v>4845.3599999999997</v>
      </c>
      <c r="W327" s="26">
        <f t="shared" si="39"/>
        <v>27457.039999999997</v>
      </c>
      <c r="X327" s="26">
        <f t="shared" si="40"/>
        <v>37147.759999999995</v>
      </c>
      <c r="Y327" s="26" t="str">
        <f t="shared" si="41"/>
        <v>Yes</v>
      </c>
    </row>
    <row r="328" spans="2:25" ht="15" thickBot="1" x14ac:dyDescent="0.35">
      <c r="B328" s="154">
        <f>'1-4. Gather employee data'!B328</f>
        <v>316</v>
      </c>
      <c r="C328" s="50" t="str">
        <f>'1-4. Gather employee data'!C328</f>
        <v>Sales Associate</v>
      </c>
      <c r="D328" s="50" t="str">
        <f>'1-4. Gather employee data'!D328</f>
        <v>Apparel</v>
      </c>
      <c r="E328" s="61">
        <f>'1-4. Gather employee data'!E328</f>
        <v>44013</v>
      </c>
      <c r="F328" s="61">
        <f>'1-4. Gather employee data'!F328</f>
        <v>43647</v>
      </c>
      <c r="G328" s="60">
        <f>'1-4. Gather employee data'!I328</f>
        <v>32622.319872490461</v>
      </c>
      <c r="H328" s="50">
        <f>'1-4. Gather employee data'!J328</f>
        <v>1929.18</v>
      </c>
      <c r="I328" s="59">
        <f>'1-4. Gather employee data'!K328</f>
        <v>16.909940945111632</v>
      </c>
      <c r="J328" s="50" t="str">
        <f>'1-4. Gather employee data'!L328</f>
        <v>Active</v>
      </c>
      <c r="K328" s="50" t="str">
        <f>'1-4. Gather employee data'!M328</f>
        <v>FT</v>
      </c>
      <c r="L328" s="50" t="str">
        <f>'1-4. Gather employee data'!N328</f>
        <v>N/A</v>
      </c>
      <c r="M328" s="50" t="str">
        <f>'1-4. Gather employee data'!O328</f>
        <v>Lawton</v>
      </c>
      <c r="N328" s="50" t="str">
        <f>'1-4. Gather employee data'!P328</f>
        <v>Comanche</v>
      </c>
      <c r="O328" s="50" t="str">
        <f>'1-4. Gather employee data'!T328</f>
        <v>OK</v>
      </c>
      <c r="P328" s="50" t="str">
        <f>'1-4. Gather employee data'!V328</f>
        <v>Comanche County, OK</v>
      </c>
      <c r="Q328" s="59">
        <f>VLOOKUP(P328,'6. Gather living wage data'!$B$11:$Q$1048576,16,FALSE)</f>
        <v>15.53</v>
      </c>
      <c r="R328" s="60">
        <f>Q328*'Standards &amp; Assumptions'!$C$10*'Standards &amp; Assumptions'!$C$11</f>
        <v>32302.399999999998</v>
      </c>
      <c r="S328" s="28">
        <f t="shared" si="36"/>
        <v>1.3799409451116329</v>
      </c>
      <c r="T328" s="27">
        <f t="shared" si="37"/>
        <v>319.9198724904636</v>
      </c>
      <c r="U328" s="26" t="str">
        <f t="shared" si="38"/>
        <v>Yes</v>
      </c>
      <c r="V328" s="26">
        <f>R328*('Standards &amp; Assumptions'!$C$12)</f>
        <v>4845.3599999999997</v>
      </c>
      <c r="W328" s="26">
        <f t="shared" si="39"/>
        <v>27457.039999999997</v>
      </c>
      <c r="X328" s="26">
        <f t="shared" si="40"/>
        <v>37147.759999999995</v>
      </c>
      <c r="Y328" s="26" t="str">
        <f t="shared" si="41"/>
        <v>Yes</v>
      </c>
    </row>
    <row r="329" spans="2:25" ht="15" thickBot="1" x14ac:dyDescent="0.35">
      <c r="B329" s="154">
        <f>'1-4. Gather employee data'!B329</f>
        <v>317</v>
      </c>
      <c r="C329" s="50" t="str">
        <f>'1-4. Gather employee data'!C329</f>
        <v>Sales Associate</v>
      </c>
      <c r="D329" s="50" t="str">
        <f>'1-4. Gather employee data'!D329</f>
        <v>Apparel</v>
      </c>
      <c r="E329" s="61">
        <f>'1-4. Gather employee data'!E329</f>
        <v>43983</v>
      </c>
      <c r="F329" s="61">
        <f>'1-4. Gather employee data'!F329</f>
        <v>43647</v>
      </c>
      <c r="G329" s="60">
        <f>'1-4. Gather employee data'!I329</f>
        <v>35300.09743841584</v>
      </c>
      <c r="H329" s="50">
        <f>'1-4. Gather employee data'!J329</f>
        <v>2085.6</v>
      </c>
      <c r="I329" s="59">
        <f>'1-4. Gather employee data'!K329</f>
        <v>16.925631683168316</v>
      </c>
      <c r="J329" s="50" t="str">
        <f>'1-4. Gather employee data'!L329</f>
        <v>Active</v>
      </c>
      <c r="K329" s="50" t="str">
        <f>'1-4. Gather employee data'!M329</f>
        <v>FT</v>
      </c>
      <c r="L329" s="50" t="str">
        <f>'1-4. Gather employee data'!N329</f>
        <v>N/A</v>
      </c>
      <c r="M329" s="50" t="str">
        <f>'1-4. Gather employee data'!O329</f>
        <v>Nashville</v>
      </c>
      <c r="N329" s="50" t="str">
        <f>'1-4. Gather employee data'!P329</f>
        <v>Davidson</v>
      </c>
      <c r="O329" s="50" t="str">
        <f>'1-4. Gather employee data'!T329</f>
        <v>TN</v>
      </c>
      <c r="P329" s="50" t="str">
        <f>'1-4. Gather employee data'!V329</f>
        <v>Davidson County, TN</v>
      </c>
      <c r="Q329" s="59">
        <f>VLOOKUP(P329,'6. Gather living wage data'!$B$11:$Q$1048576,16,FALSE)</f>
        <v>15.32</v>
      </c>
      <c r="R329" s="60">
        <f>Q329*'Standards &amp; Assumptions'!$C$10*'Standards &amp; Assumptions'!$C$11</f>
        <v>31865.599999999999</v>
      </c>
      <c r="S329" s="28">
        <f t="shared" si="36"/>
        <v>1.6056316831683155</v>
      </c>
      <c r="T329" s="27">
        <f t="shared" si="37"/>
        <v>3434.4974384158413</v>
      </c>
      <c r="U329" s="26" t="str">
        <f t="shared" si="38"/>
        <v>Yes</v>
      </c>
      <c r="V329" s="26">
        <f>R329*('Standards &amp; Assumptions'!$C$12)</f>
        <v>4779.8399999999992</v>
      </c>
      <c r="W329" s="26">
        <f t="shared" si="39"/>
        <v>27085.759999999998</v>
      </c>
      <c r="X329" s="26">
        <f t="shared" si="40"/>
        <v>36645.439999999995</v>
      </c>
      <c r="Y329" s="26" t="str">
        <f t="shared" si="41"/>
        <v>Yes</v>
      </c>
    </row>
    <row r="330" spans="2:25" ht="15" thickBot="1" x14ac:dyDescent="0.35">
      <c r="B330" s="154">
        <f>'1-4. Gather employee data'!B330</f>
        <v>318</v>
      </c>
      <c r="C330" s="50" t="str">
        <f>'1-4. Gather employee data'!C330</f>
        <v>Sales Associate</v>
      </c>
      <c r="D330" s="50" t="str">
        <f>'1-4. Gather employee data'!D330</f>
        <v>Apparel</v>
      </c>
      <c r="E330" s="61">
        <f>'1-4. Gather employee data'!E330</f>
        <v>43983</v>
      </c>
      <c r="F330" s="61">
        <f>'1-4. Gather employee data'!F330</f>
        <v>43647</v>
      </c>
      <c r="G330" s="60">
        <f>'1-4. Gather employee data'!I330</f>
        <v>35309.532746345758</v>
      </c>
      <c r="H330" s="50">
        <f>'1-4. Gather employee data'!J330</f>
        <v>2085.6</v>
      </c>
      <c r="I330" s="59">
        <f>'1-4. Gather employee data'!K330</f>
        <v>16.930155708834754</v>
      </c>
      <c r="J330" s="50" t="str">
        <f>'1-4. Gather employee data'!L330</f>
        <v>Active</v>
      </c>
      <c r="K330" s="50" t="str">
        <f>'1-4. Gather employee data'!M330</f>
        <v>FT</v>
      </c>
      <c r="L330" s="50" t="str">
        <f>'1-4. Gather employee data'!N330</f>
        <v>N/A</v>
      </c>
      <c r="M330" s="50" t="str">
        <f>'1-4. Gather employee data'!O330</f>
        <v>Nashville</v>
      </c>
      <c r="N330" s="50" t="str">
        <f>'1-4. Gather employee data'!P330</f>
        <v>Davidson</v>
      </c>
      <c r="O330" s="50" t="str">
        <f>'1-4. Gather employee data'!T330</f>
        <v>TN</v>
      </c>
      <c r="P330" s="50" t="str">
        <f>'1-4. Gather employee data'!V330</f>
        <v>Davidson County, TN</v>
      </c>
      <c r="Q330" s="59">
        <f>VLOOKUP(P330,'6. Gather living wage data'!$B$11:$Q$1048576,16,FALSE)</f>
        <v>15.32</v>
      </c>
      <c r="R330" s="60">
        <f>Q330*'Standards &amp; Assumptions'!$C$10*'Standards &amp; Assumptions'!$C$11</f>
        <v>31865.599999999999</v>
      </c>
      <c r="S330" s="28">
        <f t="shared" si="36"/>
        <v>1.6101557088347533</v>
      </c>
      <c r="T330" s="27">
        <f t="shared" si="37"/>
        <v>3443.9327463457594</v>
      </c>
      <c r="U330" s="26" t="str">
        <f t="shared" si="38"/>
        <v>Yes</v>
      </c>
      <c r="V330" s="26">
        <f>R330*('Standards &amp; Assumptions'!$C$12)</f>
        <v>4779.8399999999992</v>
      </c>
      <c r="W330" s="26">
        <f t="shared" si="39"/>
        <v>27085.759999999998</v>
      </c>
      <c r="X330" s="26">
        <f t="shared" si="40"/>
        <v>36645.439999999995</v>
      </c>
      <c r="Y330" s="26" t="str">
        <f t="shared" si="41"/>
        <v>Yes</v>
      </c>
    </row>
    <row r="331" spans="2:25" ht="15" thickBot="1" x14ac:dyDescent="0.35">
      <c r="B331" s="154">
        <f>'1-4. Gather employee data'!B331</f>
        <v>319</v>
      </c>
      <c r="C331" s="50" t="str">
        <f>'1-4. Gather employee data'!C331</f>
        <v>Sales Associate</v>
      </c>
      <c r="D331" s="50" t="str">
        <f>'1-4. Gather employee data'!D331</f>
        <v>Apparel</v>
      </c>
      <c r="E331" s="61">
        <f>'1-4. Gather employee data'!E331</f>
        <v>43983</v>
      </c>
      <c r="F331" s="61">
        <f>'1-4. Gather employee data'!F331</f>
        <v>43647</v>
      </c>
      <c r="G331" s="60">
        <f>'1-4. Gather employee data'!I331</f>
        <v>35314.870917954853</v>
      </c>
      <c r="H331" s="50">
        <f>'1-4. Gather employee data'!J331</f>
        <v>2085.6</v>
      </c>
      <c r="I331" s="59">
        <f>'1-4. Gather employee data'!K331</f>
        <v>16.932715246430213</v>
      </c>
      <c r="J331" s="50" t="str">
        <f>'1-4. Gather employee data'!L331</f>
        <v>Active</v>
      </c>
      <c r="K331" s="50" t="str">
        <f>'1-4. Gather employee data'!M331</f>
        <v>FT</v>
      </c>
      <c r="L331" s="50" t="str">
        <f>'1-4. Gather employee data'!N331</f>
        <v>N/A</v>
      </c>
      <c r="M331" s="50" t="str">
        <f>'1-4. Gather employee data'!O331</f>
        <v>Nashville</v>
      </c>
      <c r="N331" s="50" t="str">
        <f>'1-4. Gather employee data'!P331</f>
        <v>Davidson</v>
      </c>
      <c r="O331" s="50" t="str">
        <f>'1-4. Gather employee data'!T331</f>
        <v>TN</v>
      </c>
      <c r="P331" s="50" t="str">
        <f>'1-4. Gather employee data'!V331</f>
        <v>Davidson County, TN</v>
      </c>
      <c r="Q331" s="59">
        <f>VLOOKUP(P331,'6. Gather living wage data'!$B$11:$Q$1048576,16,FALSE)</f>
        <v>15.32</v>
      </c>
      <c r="R331" s="60">
        <f>Q331*'Standards &amp; Assumptions'!$C$10*'Standards &amp; Assumptions'!$C$11</f>
        <v>31865.599999999999</v>
      </c>
      <c r="S331" s="28">
        <f t="shared" si="36"/>
        <v>1.6127152464302128</v>
      </c>
      <c r="T331" s="27">
        <f t="shared" si="37"/>
        <v>3449.2709179548547</v>
      </c>
      <c r="U331" s="26" t="str">
        <f t="shared" si="38"/>
        <v>Yes</v>
      </c>
      <c r="V331" s="26">
        <f>R331*('Standards &amp; Assumptions'!$C$12)</f>
        <v>4779.8399999999992</v>
      </c>
      <c r="W331" s="26">
        <f t="shared" si="39"/>
        <v>27085.759999999998</v>
      </c>
      <c r="X331" s="26">
        <f t="shared" si="40"/>
        <v>36645.439999999995</v>
      </c>
      <c r="Y331" s="26" t="str">
        <f t="shared" si="41"/>
        <v>Yes</v>
      </c>
    </row>
    <row r="332" spans="2:25" ht="15" thickBot="1" x14ac:dyDescent="0.35">
      <c r="B332" s="154">
        <f>'1-4. Gather employee data'!B332</f>
        <v>320</v>
      </c>
      <c r="C332" s="50" t="str">
        <f>'1-4. Gather employee data'!C332</f>
        <v>Sales Associate</v>
      </c>
      <c r="D332" s="50" t="str">
        <f>'1-4. Gather employee data'!D332</f>
        <v>Apparel</v>
      </c>
      <c r="E332" s="61">
        <f>'1-4. Gather employee data'!E332</f>
        <v>43983</v>
      </c>
      <c r="F332" s="61">
        <f>'1-4. Gather employee data'!F332</f>
        <v>43647</v>
      </c>
      <c r="G332" s="60">
        <f>'1-4. Gather employee data'!I332</f>
        <v>35368.643944070936</v>
      </c>
      <c r="H332" s="50">
        <f>'1-4. Gather employee data'!J332</f>
        <v>2085.6</v>
      </c>
      <c r="I332" s="59">
        <f>'1-4. Gather employee data'!K332</f>
        <v>16.958498247061247</v>
      </c>
      <c r="J332" s="50" t="str">
        <f>'1-4. Gather employee data'!L332</f>
        <v>Active</v>
      </c>
      <c r="K332" s="50" t="str">
        <f>'1-4. Gather employee data'!M332</f>
        <v>FT</v>
      </c>
      <c r="L332" s="50" t="str">
        <f>'1-4. Gather employee data'!N332</f>
        <v>N/A</v>
      </c>
      <c r="M332" s="50" t="str">
        <f>'1-4. Gather employee data'!O332</f>
        <v>Nashville</v>
      </c>
      <c r="N332" s="50" t="str">
        <f>'1-4. Gather employee data'!P332</f>
        <v>Davidson</v>
      </c>
      <c r="O332" s="50" t="str">
        <f>'1-4. Gather employee data'!T332</f>
        <v>TN</v>
      </c>
      <c r="P332" s="50" t="str">
        <f>'1-4. Gather employee data'!V332</f>
        <v>Davidson County, TN</v>
      </c>
      <c r="Q332" s="59">
        <f>VLOOKUP(P332,'6. Gather living wage data'!$B$11:$Q$1048576,16,FALSE)</f>
        <v>15.32</v>
      </c>
      <c r="R332" s="60">
        <f>Q332*'Standards &amp; Assumptions'!$C$10*'Standards &amp; Assumptions'!$C$11</f>
        <v>31865.599999999999</v>
      </c>
      <c r="S332" s="28">
        <f t="shared" si="36"/>
        <v>1.6384982470612464</v>
      </c>
      <c r="T332" s="27">
        <f t="shared" si="37"/>
        <v>3503.0439440709379</v>
      </c>
      <c r="U332" s="26" t="str">
        <f t="shared" si="38"/>
        <v>Yes</v>
      </c>
      <c r="V332" s="26">
        <f>R332*('Standards &amp; Assumptions'!$C$12)</f>
        <v>4779.8399999999992</v>
      </c>
      <c r="W332" s="26">
        <f t="shared" si="39"/>
        <v>27085.759999999998</v>
      </c>
      <c r="X332" s="26">
        <f t="shared" si="40"/>
        <v>36645.439999999995</v>
      </c>
      <c r="Y332" s="26" t="str">
        <f t="shared" si="41"/>
        <v>Yes</v>
      </c>
    </row>
    <row r="333" spans="2:25" ht="15" thickBot="1" x14ac:dyDescent="0.35">
      <c r="B333" s="154">
        <f>'1-4. Gather employee data'!B333</f>
        <v>321</v>
      </c>
      <c r="C333" s="50" t="str">
        <f>'1-4. Gather employee data'!C333</f>
        <v>Sales Associate</v>
      </c>
      <c r="D333" s="50" t="str">
        <f>'1-4. Gather employee data'!D333</f>
        <v>Apparel</v>
      </c>
      <c r="E333" s="61">
        <f>'1-4. Gather employee data'!E333</f>
        <v>43983</v>
      </c>
      <c r="F333" s="61">
        <f>'1-4. Gather employee data'!F333</f>
        <v>43647</v>
      </c>
      <c r="G333" s="60">
        <f>'1-4. Gather employee data'!I333</f>
        <v>33613.159136020266</v>
      </c>
      <c r="H333" s="50">
        <f>'1-4. Gather employee data'!J333</f>
        <v>1981.32</v>
      </c>
      <c r="I333" s="59">
        <f>'1-4. Gather employee data'!K333</f>
        <v>16.965032976006029</v>
      </c>
      <c r="J333" s="50" t="str">
        <f>'1-4. Gather employee data'!L333</f>
        <v>Active</v>
      </c>
      <c r="K333" s="50" t="str">
        <f>'1-4. Gather employee data'!M333</f>
        <v>FT</v>
      </c>
      <c r="L333" s="50" t="str">
        <f>'1-4. Gather employee data'!N333</f>
        <v>N/A</v>
      </c>
      <c r="M333" s="50" t="str">
        <f>'1-4. Gather employee data'!O333</f>
        <v>Nashville</v>
      </c>
      <c r="N333" s="50" t="str">
        <f>'1-4. Gather employee data'!P333</f>
        <v>Davidson</v>
      </c>
      <c r="O333" s="50" t="str">
        <f>'1-4. Gather employee data'!T333</f>
        <v>TN</v>
      </c>
      <c r="P333" s="50" t="str">
        <f>'1-4. Gather employee data'!V333</f>
        <v>Davidson County, TN</v>
      </c>
      <c r="Q333" s="59">
        <f>VLOOKUP(P333,'6. Gather living wage data'!$B$11:$Q$1048576,16,FALSE)</f>
        <v>15.32</v>
      </c>
      <c r="R333" s="60">
        <f>Q333*'Standards &amp; Assumptions'!$C$10*'Standards &amp; Assumptions'!$C$11</f>
        <v>31865.599999999999</v>
      </c>
      <c r="S333" s="28">
        <f t="shared" si="36"/>
        <v>1.6450329760060285</v>
      </c>
      <c r="T333" s="27">
        <f t="shared" si="37"/>
        <v>1747.559136020267</v>
      </c>
      <c r="U333" s="26" t="str">
        <f t="shared" si="38"/>
        <v>Yes</v>
      </c>
      <c r="V333" s="26">
        <f>R333*('Standards &amp; Assumptions'!$C$12)</f>
        <v>4779.8399999999992</v>
      </c>
      <c r="W333" s="26">
        <f t="shared" si="39"/>
        <v>27085.759999999998</v>
      </c>
      <c r="X333" s="26">
        <f t="shared" si="40"/>
        <v>36645.439999999995</v>
      </c>
      <c r="Y333" s="26" t="str">
        <f t="shared" si="41"/>
        <v>Yes</v>
      </c>
    </row>
    <row r="334" spans="2:25" ht="15" thickBot="1" x14ac:dyDescent="0.35">
      <c r="B334" s="154">
        <f>'1-4. Gather employee data'!B334</f>
        <v>322</v>
      </c>
      <c r="C334" s="50" t="str">
        <f>'1-4. Gather employee data'!C334</f>
        <v>Sales Associate</v>
      </c>
      <c r="D334" s="50" t="str">
        <f>'1-4. Gather employee data'!D334</f>
        <v>Apparel</v>
      </c>
      <c r="E334" s="61">
        <f>'1-4. Gather employee data'!E334</f>
        <v>43983</v>
      </c>
      <c r="F334" s="61">
        <f>'1-4. Gather employee data'!F334</f>
        <v>43647</v>
      </c>
      <c r="G334" s="60">
        <f>'1-4. Gather employee data'!I334</f>
        <v>32741.049285121677</v>
      </c>
      <c r="H334" s="50">
        <f>'1-4. Gather employee data'!J334</f>
        <v>1929.18</v>
      </c>
      <c r="I334" s="59">
        <f>'1-4. Gather employee data'!K334</f>
        <v>16.971484923709387</v>
      </c>
      <c r="J334" s="50" t="str">
        <f>'1-4. Gather employee data'!L334</f>
        <v>Active</v>
      </c>
      <c r="K334" s="50" t="str">
        <f>'1-4. Gather employee data'!M334</f>
        <v>FT</v>
      </c>
      <c r="L334" s="50" t="str">
        <f>'1-4. Gather employee data'!N334</f>
        <v>N/A</v>
      </c>
      <c r="M334" s="50" t="str">
        <f>'1-4. Gather employee data'!O334</f>
        <v>Nashville</v>
      </c>
      <c r="N334" s="50" t="str">
        <f>'1-4. Gather employee data'!P334</f>
        <v>Davidson</v>
      </c>
      <c r="O334" s="50" t="str">
        <f>'1-4. Gather employee data'!T334</f>
        <v>TN</v>
      </c>
      <c r="P334" s="50" t="str">
        <f>'1-4. Gather employee data'!V334</f>
        <v>Davidson County, TN</v>
      </c>
      <c r="Q334" s="59">
        <f>VLOOKUP(P334,'6. Gather living wage data'!$B$11:$Q$1048576,16,FALSE)</f>
        <v>15.32</v>
      </c>
      <c r="R334" s="60">
        <f>Q334*'Standards &amp; Assumptions'!$C$10*'Standards &amp; Assumptions'!$C$11</f>
        <v>31865.599999999999</v>
      </c>
      <c r="S334" s="28">
        <f t="shared" si="36"/>
        <v>1.6514849237093863</v>
      </c>
      <c r="T334" s="27">
        <f t="shared" si="37"/>
        <v>875.44928512167826</v>
      </c>
      <c r="U334" s="26" t="str">
        <f t="shared" si="38"/>
        <v>Yes</v>
      </c>
      <c r="V334" s="26">
        <f>R334*('Standards &amp; Assumptions'!$C$12)</f>
        <v>4779.8399999999992</v>
      </c>
      <c r="W334" s="26">
        <f t="shared" si="39"/>
        <v>27085.759999999998</v>
      </c>
      <c r="X334" s="26">
        <f t="shared" si="40"/>
        <v>36645.439999999995</v>
      </c>
      <c r="Y334" s="26" t="str">
        <f t="shared" si="41"/>
        <v>Yes</v>
      </c>
    </row>
    <row r="335" spans="2:25" ht="15" thickBot="1" x14ac:dyDescent="0.35">
      <c r="B335" s="154">
        <f>'1-4. Gather employee data'!B335</f>
        <v>323</v>
      </c>
      <c r="C335" s="50" t="str">
        <f>'1-4. Gather employee data'!C335</f>
        <v>Sales Associate</v>
      </c>
      <c r="D335" s="50" t="str">
        <f>'1-4. Gather employee data'!D335</f>
        <v>Apparel</v>
      </c>
      <c r="E335" s="61">
        <f>'1-4. Gather employee data'!E335</f>
        <v>43983</v>
      </c>
      <c r="F335" s="61">
        <f>'1-4. Gather employee data'!F335</f>
        <v>43647</v>
      </c>
      <c r="G335" s="60">
        <f>'1-4. Gather employee data'!I335</f>
        <v>31925.066530488912</v>
      </c>
      <c r="H335" s="50">
        <f>'1-4. Gather employee data'!J335</f>
        <v>1877.04</v>
      </c>
      <c r="I335" s="59">
        <f>'1-4. Gather employee data'!K335</f>
        <v>17.008197231006751</v>
      </c>
      <c r="J335" s="50" t="str">
        <f>'1-4. Gather employee data'!L335</f>
        <v>Active</v>
      </c>
      <c r="K335" s="50" t="str">
        <f>'1-4. Gather employee data'!M335</f>
        <v>FT</v>
      </c>
      <c r="L335" s="50" t="str">
        <f>'1-4. Gather employee data'!N335</f>
        <v>N/A</v>
      </c>
      <c r="M335" s="50" t="str">
        <f>'1-4. Gather employee data'!O335</f>
        <v>Nashville</v>
      </c>
      <c r="N335" s="50" t="str">
        <f>'1-4. Gather employee data'!P335</f>
        <v>Davidson</v>
      </c>
      <c r="O335" s="50" t="str">
        <f>'1-4. Gather employee data'!T335</f>
        <v>TN</v>
      </c>
      <c r="P335" s="50" t="str">
        <f>'1-4. Gather employee data'!V335</f>
        <v>Davidson County, TN</v>
      </c>
      <c r="Q335" s="59">
        <f>VLOOKUP(P335,'6. Gather living wage data'!$B$11:$Q$1048576,16,FALSE)</f>
        <v>15.32</v>
      </c>
      <c r="R335" s="60">
        <f>Q335*'Standards &amp; Assumptions'!$C$10*'Standards &amp; Assumptions'!$C$11</f>
        <v>31865.599999999999</v>
      </c>
      <c r="S335" s="28">
        <f t="shared" si="36"/>
        <v>1.6881972310067503</v>
      </c>
      <c r="T335" s="27">
        <f t="shared" si="37"/>
        <v>59.466530488913122</v>
      </c>
      <c r="U335" s="26" t="str">
        <f t="shared" si="38"/>
        <v>Yes</v>
      </c>
      <c r="V335" s="26">
        <f>R335*('Standards &amp; Assumptions'!$C$12)</f>
        <v>4779.8399999999992</v>
      </c>
      <c r="W335" s="26">
        <f t="shared" si="39"/>
        <v>27085.759999999998</v>
      </c>
      <c r="X335" s="26">
        <f t="shared" si="40"/>
        <v>36645.439999999995</v>
      </c>
      <c r="Y335" s="26" t="str">
        <f t="shared" si="41"/>
        <v>Yes</v>
      </c>
    </row>
    <row r="336" spans="2:25" ht="15" thickBot="1" x14ac:dyDescent="0.35">
      <c r="B336" s="154">
        <f>'1-4. Gather employee data'!B336</f>
        <v>324</v>
      </c>
      <c r="C336" s="50" t="str">
        <f>'1-4. Gather employee data'!C336</f>
        <v>Senior Sales Associate</v>
      </c>
      <c r="D336" s="50" t="str">
        <f>'1-4. Gather employee data'!D336</f>
        <v>Apparel</v>
      </c>
      <c r="E336" s="61">
        <f>'1-4. Gather employee data'!E336</f>
        <v>42736</v>
      </c>
      <c r="F336" s="61">
        <f>'1-4. Gather employee data'!F336</f>
        <v>43647</v>
      </c>
      <c r="G336" s="60">
        <f>'1-4. Gather employee data'!I336</f>
        <v>31038.496063938834</v>
      </c>
      <c r="H336" s="50">
        <f>'1-4. Gather employee data'!J336</f>
        <v>1824.9</v>
      </c>
      <c r="I336" s="59">
        <f>'1-4. Gather employee data'!K336</f>
        <v>17.008327066655067</v>
      </c>
      <c r="J336" s="50" t="str">
        <f>'1-4. Gather employee data'!L336</f>
        <v>Active</v>
      </c>
      <c r="K336" s="50" t="str">
        <f>'1-4. Gather employee data'!M336</f>
        <v>FT</v>
      </c>
      <c r="L336" s="50" t="str">
        <f>'1-4. Gather employee data'!N336</f>
        <v>N/A</v>
      </c>
      <c r="M336" s="50" t="str">
        <f>'1-4. Gather employee data'!O336</f>
        <v>Nashville</v>
      </c>
      <c r="N336" s="50" t="str">
        <f>'1-4. Gather employee data'!P336</f>
        <v>Davidson</v>
      </c>
      <c r="O336" s="50" t="str">
        <f>'1-4. Gather employee data'!T336</f>
        <v>TN</v>
      </c>
      <c r="P336" s="50" t="str">
        <f>'1-4. Gather employee data'!V336</f>
        <v>Davidson County, TN</v>
      </c>
      <c r="Q336" s="59">
        <f>VLOOKUP(P336,'6. Gather living wage data'!$B$11:$Q$1048576,16,FALSE)</f>
        <v>15.32</v>
      </c>
      <c r="R336" s="60">
        <f>Q336*'Standards &amp; Assumptions'!$C$10*'Standards &amp; Assumptions'!$C$11</f>
        <v>31865.599999999999</v>
      </c>
      <c r="S336" s="28">
        <f t="shared" si="36"/>
        <v>1.6883270666550665</v>
      </c>
      <c r="T336" s="27">
        <f t="shared" si="37"/>
        <v>-827.10393606116486</v>
      </c>
      <c r="U336" s="26" t="str">
        <f t="shared" si="38"/>
        <v>No</v>
      </c>
      <c r="V336" s="26">
        <f>R336*('Standards &amp; Assumptions'!$C$12)</f>
        <v>4779.8399999999992</v>
      </c>
      <c r="W336" s="26">
        <f t="shared" si="39"/>
        <v>27085.759999999998</v>
      </c>
      <c r="X336" s="26">
        <f t="shared" si="40"/>
        <v>36645.439999999995</v>
      </c>
      <c r="Y336" s="26" t="str">
        <f t="shared" si="41"/>
        <v>Yes</v>
      </c>
    </row>
    <row r="337" spans="2:25" ht="15" thickBot="1" x14ac:dyDescent="0.35">
      <c r="B337" s="154">
        <f>'1-4. Gather employee data'!B337</f>
        <v>325</v>
      </c>
      <c r="C337" s="50" t="str">
        <f>'1-4. Gather employee data'!C337</f>
        <v>Sales Associate</v>
      </c>
      <c r="D337" s="50" t="str">
        <f>'1-4. Gather employee data'!D337</f>
        <v>Apparel</v>
      </c>
      <c r="E337" s="61">
        <f>'1-4. Gather employee data'!E337</f>
        <v>43983</v>
      </c>
      <c r="F337" s="61">
        <f>'1-4. Gather employee data'!F337</f>
        <v>43647</v>
      </c>
      <c r="G337" s="60">
        <f>'1-4. Gather employee data'!I337</f>
        <v>31044.092466300219</v>
      </c>
      <c r="H337" s="50">
        <f>'1-4. Gather employee data'!J337</f>
        <v>1824.9</v>
      </c>
      <c r="I337" s="59">
        <f>'1-4. Gather employee data'!K337</f>
        <v>17.011393756534723</v>
      </c>
      <c r="J337" s="50" t="str">
        <f>'1-4. Gather employee data'!L337</f>
        <v>Active</v>
      </c>
      <c r="K337" s="50" t="str">
        <f>'1-4. Gather employee data'!M337</f>
        <v>FT</v>
      </c>
      <c r="L337" s="50" t="str">
        <f>'1-4. Gather employee data'!N337</f>
        <v>N/A</v>
      </c>
      <c r="M337" s="50" t="str">
        <f>'1-4. Gather employee data'!O337</f>
        <v>Nashville</v>
      </c>
      <c r="N337" s="50" t="str">
        <f>'1-4. Gather employee data'!P337</f>
        <v>Davidson</v>
      </c>
      <c r="O337" s="50" t="str">
        <f>'1-4. Gather employee data'!T337</f>
        <v>TN</v>
      </c>
      <c r="P337" s="50" t="str">
        <f>'1-4. Gather employee data'!V337</f>
        <v>Davidson County, TN</v>
      </c>
      <c r="Q337" s="59">
        <f>VLOOKUP(P337,'6. Gather living wage data'!$B$11:$Q$1048576,16,FALSE)</f>
        <v>15.32</v>
      </c>
      <c r="R337" s="60">
        <f>Q337*'Standards &amp; Assumptions'!$C$10*'Standards &amp; Assumptions'!$C$11</f>
        <v>31865.599999999999</v>
      </c>
      <c r="S337" s="28">
        <f t="shared" si="36"/>
        <v>1.6913937565347226</v>
      </c>
      <c r="T337" s="27">
        <f t="shared" si="37"/>
        <v>-821.50753369977974</v>
      </c>
      <c r="U337" s="26" t="str">
        <f t="shared" si="38"/>
        <v>No</v>
      </c>
      <c r="V337" s="26">
        <f>R337*('Standards &amp; Assumptions'!$C$12)</f>
        <v>4779.8399999999992</v>
      </c>
      <c r="W337" s="26">
        <f t="shared" si="39"/>
        <v>27085.759999999998</v>
      </c>
      <c r="X337" s="26">
        <f t="shared" si="40"/>
        <v>36645.439999999995</v>
      </c>
      <c r="Y337" s="26" t="str">
        <f t="shared" si="41"/>
        <v>Yes</v>
      </c>
    </row>
    <row r="338" spans="2:25" ht="15" thickBot="1" x14ac:dyDescent="0.35">
      <c r="B338" s="154">
        <f>'1-4. Gather employee data'!B338</f>
        <v>326</v>
      </c>
      <c r="C338" s="50" t="str">
        <f>'1-4. Gather employee data'!C338</f>
        <v>Sales Associate</v>
      </c>
      <c r="D338" s="50" t="str">
        <f>'1-4. Gather employee data'!D338</f>
        <v>Apparel</v>
      </c>
      <c r="E338" s="61">
        <f>'1-4. Gather employee data'!E338</f>
        <v>43983</v>
      </c>
      <c r="F338" s="61">
        <f>'1-4. Gather employee data'!F338</f>
        <v>43647</v>
      </c>
      <c r="G338" s="60">
        <f>'1-4. Gather employee data'!I338</f>
        <v>29270.655173148443</v>
      </c>
      <c r="H338" s="50">
        <f>'1-4. Gather employee data'!J338</f>
        <v>1720.6200000000001</v>
      </c>
      <c r="I338" s="59">
        <f>'1-4. Gather employee data'!K338</f>
        <v>17.011690654036592</v>
      </c>
      <c r="J338" s="50" t="str">
        <f>'1-4. Gather employee data'!L338</f>
        <v>Active</v>
      </c>
      <c r="K338" s="50" t="str">
        <f>'1-4. Gather employee data'!M338</f>
        <v>FT</v>
      </c>
      <c r="L338" s="50" t="str">
        <f>'1-4. Gather employee data'!N338</f>
        <v>N/A</v>
      </c>
      <c r="M338" s="50" t="str">
        <f>'1-4. Gather employee data'!O338</f>
        <v>Nashville</v>
      </c>
      <c r="N338" s="50" t="str">
        <f>'1-4. Gather employee data'!P338</f>
        <v>Davidson</v>
      </c>
      <c r="O338" s="50" t="str">
        <f>'1-4. Gather employee data'!T338</f>
        <v>TN</v>
      </c>
      <c r="P338" s="50" t="str">
        <f>'1-4. Gather employee data'!V338</f>
        <v>Davidson County, TN</v>
      </c>
      <c r="Q338" s="59">
        <f>VLOOKUP(P338,'6. Gather living wage data'!$B$11:$Q$1048576,16,FALSE)</f>
        <v>15.32</v>
      </c>
      <c r="R338" s="60">
        <f>Q338*'Standards &amp; Assumptions'!$C$10*'Standards &amp; Assumptions'!$C$11</f>
        <v>31865.599999999999</v>
      </c>
      <c r="S338" s="28">
        <f t="shared" si="36"/>
        <v>1.6916906540365915</v>
      </c>
      <c r="T338" s="27">
        <f t="shared" si="37"/>
        <v>-2594.9448268515553</v>
      </c>
      <c r="U338" s="26" t="str">
        <f t="shared" si="38"/>
        <v>No</v>
      </c>
      <c r="V338" s="26">
        <f>R338*('Standards &amp; Assumptions'!$C$12)</f>
        <v>4779.8399999999992</v>
      </c>
      <c r="W338" s="26">
        <f t="shared" si="39"/>
        <v>27085.759999999998</v>
      </c>
      <c r="X338" s="26">
        <f t="shared" si="40"/>
        <v>36645.439999999995</v>
      </c>
      <c r="Y338" s="26" t="str">
        <f t="shared" si="41"/>
        <v>Yes</v>
      </c>
    </row>
    <row r="339" spans="2:25" ht="15" thickBot="1" x14ac:dyDescent="0.35">
      <c r="B339" s="154">
        <f>'1-4. Gather employee data'!B339</f>
        <v>327</v>
      </c>
      <c r="C339" s="50" t="str">
        <f>'1-4. Gather employee data'!C339</f>
        <v>Sales Associate</v>
      </c>
      <c r="D339" s="50" t="str">
        <f>'1-4. Gather employee data'!D339</f>
        <v>Apparel</v>
      </c>
      <c r="E339" s="61">
        <f>'1-4. Gather employee data'!E339</f>
        <v>43983</v>
      </c>
      <c r="F339" s="61">
        <f>'1-4. Gather employee data'!F339</f>
        <v>43647</v>
      </c>
      <c r="G339" s="60">
        <f>'1-4. Gather employee data'!I339</f>
        <v>29285.357609570281</v>
      </c>
      <c r="H339" s="50">
        <f>'1-4. Gather employee data'!J339</f>
        <v>1720.6200000000001</v>
      </c>
      <c r="I339" s="59">
        <f>'1-4. Gather employee data'!K339</f>
        <v>17.020235502069184</v>
      </c>
      <c r="J339" s="50" t="str">
        <f>'1-4. Gather employee data'!L339</f>
        <v>Active</v>
      </c>
      <c r="K339" s="50" t="str">
        <f>'1-4. Gather employee data'!M339</f>
        <v>FT</v>
      </c>
      <c r="L339" s="50" t="str">
        <f>'1-4. Gather employee data'!N339</f>
        <v>N/A</v>
      </c>
      <c r="M339" s="50" t="str">
        <f>'1-4. Gather employee data'!O339</f>
        <v>Nashville</v>
      </c>
      <c r="N339" s="50" t="str">
        <f>'1-4. Gather employee data'!P339</f>
        <v>Davidson</v>
      </c>
      <c r="O339" s="50" t="str">
        <f>'1-4. Gather employee data'!T339</f>
        <v>TN</v>
      </c>
      <c r="P339" s="50" t="str">
        <f>'1-4. Gather employee data'!V339</f>
        <v>Davidson County, TN</v>
      </c>
      <c r="Q339" s="59">
        <f>VLOOKUP(P339,'6. Gather living wage data'!$B$11:$Q$1048576,16,FALSE)</f>
        <v>15.32</v>
      </c>
      <c r="R339" s="60">
        <f>Q339*'Standards &amp; Assumptions'!$C$10*'Standards &amp; Assumptions'!$C$11</f>
        <v>31865.599999999999</v>
      </c>
      <c r="S339" s="28">
        <f t="shared" si="36"/>
        <v>1.7002355020691837</v>
      </c>
      <c r="T339" s="27">
        <f t="shared" si="37"/>
        <v>-2580.2423904297175</v>
      </c>
      <c r="U339" s="26" t="str">
        <f t="shared" si="38"/>
        <v>No</v>
      </c>
      <c r="V339" s="26">
        <f>R339*('Standards &amp; Assumptions'!$C$12)</f>
        <v>4779.8399999999992</v>
      </c>
      <c r="W339" s="26">
        <f t="shared" si="39"/>
        <v>27085.759999999998</v>
      </c>
      <c r="X339" s="26">
        <f t="shared" si="40"/>
        <v>36645.439999999995</v>
      </c>
      <c r="Y339" s="26" t="str">
        <f t="shared" si="41"/>
        <v>Yes</v>
      </c>
    </row>
    <row r="340" spans="2:25" ht="15" thickBot="1" x14ac:dyDescent="0.35">
      <c r="B340" s="154">
        <f>'1-4. Gather employee data'!B340</f>
        <v>328</v>
      </c>
      <c r="C340" s="50" t="str">
        <f>'1-4. Gather employee data'!C340</f>
        <v>Sales Associate</v>
      </c>
      <c r="D340" s="50" t="str">
        <f>'1-4. Gather employee data'!D340</f>
        <v>Apparel</v>
      </c>
      <c r="E340" s="61">
        <f>'1-4. Gather employee data'!E340</f>
        <v>43983</v>
      </c>
      <c r="F340" s="61">
        <f>'1-4. Gather employee data'!F340</f>
        <v>43647</v>
      </c>
      <c r="G340" s="60">
        <f>'1-4. Gather employee data'!I340</f>
        <v>28883.072878259627</v>
      </c>
      <c r="H340" s="50">
        <f>'1-4. Gather employee data'!J340</f>
        <v>1668.48</v>
      </c>
      <c r="I340" s="59">
        <f>'1-4. Gather employee data'!K340</f>
        <v>17.3110093487843</v>
      </c>
      <c r="J340" s="50" t="str">
        <f>'1-4. Gather employee data'!L340</f>
        <v>Active</v>
      </c>
      <c r="K340" s="50" t="str">
        <f>'1-4. Gather employee data'!M340</f>
        <v>FT</v>
      </c>
      <c r="L340" s="50" t="str">
        <f>'1-4. Gather employee data'!N340</f>
        <v>N/A</v>
      </c>
      <c r="M340" s="50" t="str">
        <f>'1-4. Gather employee data'!O340</f>
        <v>Nashville</v>
      </c>
      <c r="N340" s="50" t="str">
        <f>'1-4. Gather employee data'!P340</f>
        <v>Davidson</v>
      </c>
      <c r="O340" s="50" t="str">
        <f>'1-4. Gather employee data'!T340</f>
        <v>TN</v>
      </c>
      <c r="P340" s="50" t="str">
        <f>'1-4. Gather employee data'!V340</f>
        <v>Davidson County, TN</v>
      </c>
      <c r="Q340" s="59">
        <f>VLOOKUP(P340,'6. Gather living wage data'!$B$11:$Q$1048576,16,FALSE)</f>
        <v>15.32</v>
      </c>
      <c r="R340" s="60">
        <f>Q340*'Standards &amp; Assumptions'!$C$10*'Standards &amp; Assumptions'!$C$11</f>
        <v>31865.599999999999</v>
      </c>
      <c r="S340" s="28">
        <f t="shared" si="36"/>
        <v>1.9910093487842992</v>
      </c>
      <c r="T340" s="27">
        <f t="shared" si="37"/>
        <v>-2982.5271217403715</v>
      </c>
      <c r="U340" s="26" t="str">
        <f t="shared" si="38"/>
        <v>No</v>
      </c>
      <c r="V340" s="26">
        <f>R340*('Standards &amp; Assumptions'!$C$12)</f>
        <v>4779.8399999999992</v>
      </c>
      <c r="W340" s="26">
        <f t="shared" si="39"/>
        <v>27085.759999999998</v>
      </c>
      <c r="X340" s="26">
        <f t="shared" si="40"/>
        <v>36645.439999999995</v>
      </c>
      <c r="Y340" s="26" t="str">
        <f t="shared" si="41"/>
        <v>Yes</v>
      </c>
    </row>
    <row r="341" spans="2:25" ht="15" thickBot="1" x14ac:dyDescent="0.35">
      <c r="B341" s="154">
        <f>'1-4. Gather employee data'!B341</f>
        <v>329</v>
      </c>
      <c r="C341" s="50" t="str">
        <f>'1-4. Gather employee data'!C341</f>
        <v>Sales Associate</v>
      </c>
      <c r="D341" s="50" t="str">
        <f>'1-4. Gather employee data'!D341</f>
        <v>Apparel</v>
      </c>
      <c r="E341" s="61">
        <f>'1-4. Gather employee data'!E341</f>
        <v>43983</v>
      </c>
      <c r="F341" s="61">
        <f>'1-4. Gather employee data'!F341</f>
        <v>43647</v>
      </c>
      <c r="G341" s="60">
        <f>'1-4. Gather employee data'!I341</f>
        <v>27980.476850814015</v>
      </c>
      <c r="H341" s="50">
        <f>'1-4. Gather employee data'!J341</f>
        <v>1616.34</v>
      </c>
      <c r="I341" s="59">
        <f>'1-4. Gather employee data'!K341</f>
        <v>17.3110093487843</v>
      </c>
      <c r="J341" s="50" t="str">
        <f>'1-4. Gather employee data'!L341</f>
        <v>Active</v>
      </c>
      <c r="K341" s="50" t="str">
        <f>'1-4. Gather employee data'!M341</f>
        <v>FT</v>
      </c>
      <c r="L341" s="50" t="str">
        <f>'1-4. Gather employee data'!N341</f>
        <v>N/A</v>
      </c>
      <c r="M341" s="50" t="str">
        <f>'1-4. Gather employee data'!O341</f>
        <v>Nashville</v>
      </c>
      <c r="N341" s="50" t="str">
        <f>'1-4. Gather employee data'!P341</f>
        <v>Davidson</v>
      </c>
      <c r="O341" s="50" t="str">
        <f>'1-4. Gather employee data'!T341</f>
        <v>TN</v>
      </c>
      <c r="P341" s="50" t="str">
        <f>'1-4. Gather employee data'!V341</f>
        <v>Davidson County, TN</v>
      </c>
      <c r="Q341" s="59">
        <f>VLOOKUP(P341,'6. Gather living wage data'!$B$11:$Q$1048576,16,FALSE)</f>
        <v>15.32</v>
      </c>
      <c r="R341" s="60">
        <f>Q341*'Standards &amp; Assumptions'!$C$10*'Standards &amp; Assumptions'!$C$11</f>
        <v>31865.599999999999</v>
      </c>
      <c r="S341" s="28">
        <f t="shared" si="36"/>
        <v>1.9910093487842992</v>
      </c>
      <c r="T341" s="27">
        <f t="shared" si="37"/>
        <v>-3885.1231491859835</v>
      </c>
      <c r="U341" s="26" t="str">
        <f t="shared" si="38"/>
        <v>No</v>
      </c>
      <c r="V341" s="26">
        <f>R341*('Standards &amp; Assumptions'!$C$12)</f>
        <v>4779.8399999999992</v>
      </c>
      <c r="W341" s="26">
        <f t="shared" si="39"/>
        <v>27085.759999999998</v>
      </c>
      <c r="X341" s="26">
        <f t="shared" si="40"/>
        <v>36645.439999999995</v>
      </c>
      <c r="Y341" s="26" t="str">
        <f t="shared" si="41"/>
        <v>Yes</v>
      </c>
    </row>
    <row r="342" spans="2:25" ht="15" thickBot="1" x14ac:dyDescent="0.35">
      <c r="B342" s="154">
        <f>'1-4. Gather employee data'!B342</f>
        <v>330</v>
      </c>
      <c r="C342" s="50" t="str">
        <f>'1-4. Gather employee data'!C342</f>
        <v>Sales Associate</v>
      </c>
      <c r="D342" s="50" t="str">
        <f>'1-4. Gather employee data'!D342</f>
        <v>Apparel</v>
      </c>
      <c r="E342" s="61">
        <f>'1-4. Gather employee data'!E342</f>
        <v>43983</v>
      </c>
      <c r="F342" s="61">
        <f>'1-4. Gather employee data'!F342</f>
        <v>43647</v>
      </c>
      <c r="G342" s="60">
        <f>'1-4. Gather employee data'!I342</f>
        <v>29785.66890570525</v>
      </c>
      <c r="H342" s="50">
        <f>'1-4. Gather employee data'!J342</f>
        <v>1720.6200000000001</v>
      </c>
      <c r="I342" s="59">
        <f>'1-4. Gather employee data'!K342</f>
        <v>17.311009348784303</v>
      </c>
      <c r="J342" s="50" t="str">
        <f>'1-4. Gather employee data'!L342</f>
        <v>Active</v>
      </c>
      <c r="K342" s="50" t="str">
        <f>'1-4. Gather employee data'!M342</f>
        <v>FT</v>
      </c>
      <c r="L342" s="50" t="str">
        <f>'1-4. Gather employee data'!N342</f>
        <v>N/A</v>
      </c>
      <c r="M342" s="50" t="str">
        <f>'1-4. Gather employee data'!O342</f>
        <v>Nashville</v>
      </c>
      <c r="N342" s="50" t="str">
        <f>'1-4. Gather employee data'!P342</f>
        <v>Davidson</v>
      </c>
      <c r="O342" s="50" t="str">
        <f>'1-4. Gather employee data'!T342</f>
        <v>TN</v>
      </c>
      <c r="P342" s="50" t="str">
        <f>'1-4. Gather employee data'!V342</f>
        <v>Davidson County, TN</v>
      </c>
      <c r="Q342" s="59">
        <f>VLOOKUP(P342,'6. Gather living wage data'!$B$11:$Q$1048576,16,FALSE)</f>
        <v>15.32</v>
      </c>
      <c r="R342" s="60">
        <f>Q342*'Standards &amp; Assumptions'!$C$10*'Standards &amp; Assumptions'!$C$11</f>
        <v>31865.599999999999</v>
      </c>
      <c r="S342" s="28">
        <f t="shared" si="36"/>
        <v>1.9910093487843028</v>
      </c>
      <c r="T342" s="27">
        <f t="shared" si="37"/>
        <v>-2079.9310942947486</v>
      </c>
      <c r="U342" s="26" t="str">
        <f t="shared" si="38"/>
        <v>No</v>
      </c>
      <c r="V342" s="26">
        <f>R342*('Standards &amp; Assumptions'!$C$12)</f>
        <v>4779.8399999999992</v>
      </c>
      <c r="W342" s="26">
        <f t="shared" si="39"/>
        <v>27085.759999999998</v>
      </c>
      <c r="X342" s="26">
        <f t="shared" si="40"/>
        <v>36645.439999999995</v>
      </c>
      <c r="Y342" s="26" t="str">
        <f t="shared" si="41"/>
        <v>Yes</v>
      </c>
    </row>
    <row r="343" spans="2:25" ht="15" thickBot="1" x14ac:dyDescent="0.35">
      <c r="B343" s="154">
        <f>'1-4. Gather employee data'!B343</f>
        <v>331</v>
      </c>
      <c r="C343" s="50" t="str">
        <f>'1-4. Gather employee data'!C343</f>
        <v>Sales Associate</v>
      </c>
      <c r="D343" s="50" t="str">
        <f>'1-4. Gather employee data'!D343</f>
        <v>Apparel</v>
      </c>
      <c r="E343" s="61">
        <f>'1-4. Gather employee data'!E343</f>
        <v>43983</v>
      </c>
      <c r="F343" s="61">
        <f>'1-4. Gather employee data'!F343</f>
        <v>43647</v>
      </c>
      <c r="G343" s="60">
        <f>'1-4. Gather employee data'!I343</f>
        <v>28883.072878259634</v>
      </c>
      <c r="H343" s="50">
        <f>'1-4. Gather employee data'!J343</f>
        <v>1668.48</v>
      </c>
      <c r="I343" s="59">
        <f>'1-4. Gather employee data'!K343</f>
        <v>17.311009348784303</v>
      </c>
      <c r="J343" s="50" t="str">
        <f>'1-4. Gather employee data'!L343</f>
        <v>Active</v>
      </c>
      <c r="K343" s="50" t="str">
        <f>'1-4. Gather employee data'!M343</f>
        <v>FT</v>
      </c>
      <c r="L343" s="50" t="str">
        <f>'1-4. Gather employee data'!N343</f>
        <v>N/A</v>
      </c>
      <c r="M343" s="50" t="str">
        <f>'1-4. Gather employee data'!O343</f>
        <v>Nashville</v>
      </c>
      <c r="N343" s="50" t="str">
        <f>'1-4. Gather employee data'!P343</f>
        <v>Davidson</v>
      </c>
      <c r="O343" s="50" t="str">
        <f>'1-4. Gather employee data'!T343</f>
        <v>TN</v>
      </c>
      <c r="P343" s="50" t="str">
        <f>'1-4. Gather employee data'!V343</f>
        <v>Davidson County, TN</v>
      </c>
      <c r="Q343" s="59">
        <f>VLOOKUP(P343,'6. Gather living wage data'!$B$11:$Q$1048576,16,FALSE)</f>
        <v>15.32</v>
      </c>
      <c r="R343" s="60">
        <f>Q343*'Standards &amp; Assumptions'!$C$10*'Standards &amp; Assumptions'!$C$11</f>
        <v>31865.599999999999</v>
      </c>
      <c r="S343" s="28">
        <f t="shared" si="36"/>
        <v>1.9910093487843028</v>
      </c>
      <c r="T343" s="27">
        <f t="shared" si="37"/>
        <v>-2982.5271217403642</v>
      </c>
      <c r="U343" s="26" t="str">
        <f t="shared" si="38"/>
        <v>No</v>
      </c>
      <c r="V343" s="26">
        <f>R343*('Standards &amp; Assumptions'!$C$12)</f>
        <v>4779.8399999999992</v>
      </c>
      <c r="W343" s="26">
        <f t="shared" si="39"/>
        <v>27085.759999999998</v>
      </c>
      <c r="X343" s="26">
        <f t="shared" si="40"/>
        <v>36645.439999999995</v>
      </c>
      <c r="Y343" s="26" t="str">
        <f t="shared" si="41"/>
        <v>Yes</v>
      </c>
    </row>
    <row r="344" spans="2:25" ht="15" thickBot="1" x14ac:dyDescent="0.35">
      <c r="B344" s="154">
        <f>'1-4. Gather employee data'!B344</f>
        <v>332</v>
      </c>
      <c r="C344" s="50" t="str">
        <f>'1-4. Gather employee data'!C344</f>
        <v>Sales Associate</v>
      </c>
      <c r="D344" s="50" t="str">
        <f>'1-4. Gather employee data'!D344</f>
        <v>Apparel</v>
      </c>
      <c r="E344" s="61">
        <f>'1-4. Gather employee data'!E344</f>
        <v>43983</v>
      </c>
      <c r="F344" s="61">
        <f>'1-4. Gather employee data'!F344</f>
        <v>43647</v>
      </c>
      <c r="G344" s="60">
        <f>'1-4. Gather employee data'!I344</f>
        <v>27980.476850814019</v>
      </c>
      <c r="H344" s="50">
        <f>'1-4. Gather employee data'!J344</f>
        <v>1616.34</v>
      </c>
      <c r="I344" s="59">
        <f>'1-4. Gather employee data'!K344</f>
        <v>17.311009348784303</v>
      </c>
      <c r="J344" s="50" t="str">
        <f>'1-4. Gather employee data'!L344</f>
        <v>Active</v>
      </c>
      <c r="K344" s="50" t="str">
        <f>'1-4. Gather employee data'!M344</f>
        <v>FT</v>
      </c>
      <c r="L344" s="50" t="str">
        <f>'1-4. Gather employee data'!N344</f>
        <v>N/A</v>
      </c>
      <c r="M344" s="50" t="str">
        <f>'1-4. Gather employee data'!O344</f>
        <v>Nashville</v>
      </c>
      <c r="N344" s="50" t="str">
        <f>'1-4. Gather employee data'!P344</f>
        <v>Davidson</v>
      </c>
      <c r="O344" s="50" t="str">
        <f>'1-4. Gather employee data'!T344</f>
        <v>TN</v>
      </c>
      <c r="P344" s="50" t="str">
        <f>'1-4. Gather employee data'!V344</f>
        <v>Davidson County, TN</v>
      </c>
      <c r="Q344" s="59">
        <f>VLOOKUP(P344,'6. Gather living wage data'!$B$11:$Q$1048576,16,FALSE)</f>
        <v>15.32</v>
      </c>
      <c r="R344" s="60">
        <f>Q344*'Standards &amp; Assumptions'!$C$10*'Standards &amp; Assumptions'!$C$11</f>
        <v>31865.599999999999</v>
      </c>
      <c r="S344" s="28">
        <f t="shared" si="36"/>
        <v>1.9910093487843028</v>
      </c>
      <c r="T344" s="27">
        <f t="shared" si="37"/>
        <v>-3885.1231491859799</v>
      </c>
      <c r="U344" s="26" t="str">
        <f t="shared" si="38"/>
        <v>No</v>
      </c>
      <c r="V344" s="26">
        <f>R344*('Standards &amp; Assumptions'!$C$12)</f>
        <v>4779.8399999999992</v>
      </c>
      <c r="W344" s="26">
        <f t="shared" si="39"/>
        <v>27085.759999999998</v>
      </c>
      <c r="X344" s="26">
        <f t="shared" si="40"/>
        <v>36645.439999999995</v>
      </c>
      <c r="Y344" s="26" t="str">
        <f t="shared" si="41"/>
        <v>Yes</v>
      </c>
    </row>
    <row r="345" spans="2:25" ht="15" thickBot="1" x14ac:dyDescent="0.35">
      <c r="B345" s="154">
        <f>'1-4. Gather employee data'!B345</f>
        <v>333</v>
      </c>
      <c r="C345" s="50" t="str">
        <f>'1-4. Gather employee data'!C345</f>
        <v>Sales Associate</v>
      </c>
      <c r="D345" s="50" t="str">
        <f>'1-4. Gather employee data'!D345</f>
        <v>Apparel</v>
      </c>
      <c r="E345" s="61">
        <f>'1-4. Gather employee data'!E345</f>
        <v>44029</v>
      </c>
      <c r="F345" s="61">
        <f>'1-4. Gather employee data'!F345</f>
        <v>43647</v>
      </c>
      <c r="G345" s="60">
        <f>'1-4. Gather employee data'!I345</f>
        <v>36103.841097824537</v>
      </c>
      <c r="H345" s="50">
        <f>'1-4. Gather employee data'!J345</f>
        <v>2085.6</v>
      </c>
      <c r="I345" s="59">
        <f>'1-4. Gather employee data'!K345</f>
        <v>17.311009348784303</v>
      </c>
      <c r="J345" s="50" t="str">
        <f>'1-4. Gather employee data'!L345</f>
        <v>Active</v>
      </c>
      <c r="K345" s="50" t="str">
        <f>'1-4. Gather employee data'!M345</f>
        <v>FT</v>
      </c>
      <c r="L345" s="50" t="str">
        <f>'1-4. Gather employee data'!N345</f>
        <v>N/A</v>
      </c>
      <c r="M345" s="50" t="str">
        <f>'1-4. Gather employee data'!O345</f>
        <v>Nashville</v>
      </c>
      <c r="N345" s="50" t="str">
        <f>'1-4. Gather employee data'!P345</f>
        <v>Davidson</v>
      </c>
      <c r="O345" s="50" t="str">
        <f>'1-4. Gather employee data'!T345</f>
        <v>TN</v>
      </c>
      <c r="P345" s="50" t="str">
        <f>'1-4. Gather employee data'!V345</f>
        <v>Davidson County, TN</v>
      </c>
      <c r="Q345" s="59">
        <f>VLOOKUP(P345,'6. Gather living wage data'!$B$11:$Q$1048576,16,FALSE)</f>
        <v>15.32</v>
      </c>
      <c r="R345" s="60">
        <f>Q345*'Standards &amp; Assumptions'!$C$10*'Standards &amp; Assumptions'!$C$11</f>
        <v>31865.599999999999</v>
      </c>
      <c r="S345" s="28">
        <f t="shared" si="36"/>
        <v>1.9910093487843028</v>
      </c>
      <c r="T345" s="27">
        <f t="shared" si="37"/>
        <v>4238.2410978245389</v>
      </c>
      <c r="U345" s="26" t="str">
        <f t="shared" si="38"/>
        <v>Yes</v>
      </c>
      <c r="V345" s="26">
        <f>R345*('Standards &amp; Assumptions'!$C$12)</f>
        <v>4779.8399999999992</v>
      </c>
      <c r="W345" s="26">
        <f t="shared" si="39"/>
        <v>27085.759999999998</v>
      </c>
      <c r="X345" s="26">
        <f t="shared" si="40"/>
        <v>36645.439999999995</v>
      </c>
      <c r="Y345" s="26" t="str">
        <f t="shared" si="41"/>
        <v>Yes</v>
      </c>
    </row>
    <row r="346" spans="2:25" ht="15" thickBot="1" x14ac:dyDescent="0.35">
      <c r="B346" s="154">
        <f>'1-4. Gather employee data'!B346</f>
        <v>334</v>
      </c>
      <c r="C346" s="50" t="str">
        <f>'1-4. Gather employee data'!C346</f>
        <v>Sales Associate</v>
      </c>
      <c r="D346" s="50" t="str">
        <f>'1-4. Gather employee data'!D346</f>
        <v>Apparel</v>
      </c>
      <c r="E346" s="61">
        <f>'1-4. Gather employee data'!E346</f>
        <v>44031</v>
      </c>
      <c r="F346" s="61">
        <f>'1-4. Gather employee data'!F346</f>
        <v>43647</v>
      </c>
      <c r="G346" s="60">
        <f>'1-4. Gather employee data'!I346</f>
        <v>36103.841097824537</v>
      </c>
      <c r="H346" s="50">
        <f>'1-4. Gather employee data'!J346</f>
        <v>2085.6</v>
      </c>
      <c r="I346" s="59">
        <f>'1-4. Gather employee data'!K346</f>
        <v>17.311009348784303</v>
      </c>
      <c r="J346" s="50" t="str">
        <f>'1-4. Gather employee data'!L346</f>
        <v>Active</v>
      </c>
      <c r="K346" s="50" t="str">
        <f>'1-4. Gather employee data'!M346</f>
        <v>FT</v>
      </c>
      <c r="L346" s="50" t="str">
        <f>'1-4. Gather employee data'!N346</f>
        <v>N/A</v>
      </c>
      <c r="M346" s="50" t="str">
        <f>'1-4. Gather employee data'!O346</f>
        <v>Nashville</v>
      </c>
      <c r="N346" s="50" t="str">
        <f>'1-4. Gather employee data'!P346</f>
        <v>Davidson</v>
      </c>
      <c r="O346" s="50" t="str">
        <f>'1-4. Gather employee data'!T346</f>
        <v>TN</v>
      </c>
      <c r="P346" s="50" t="str">
        <f>'1-4. Gather employee data'!V346</f>
        <v>Davidson County, TN</v>
      </c>
      <c r="Q346" s="59">
        <f>VLOOKUP(P346,'6. Gather living wage data'!$B$11:$Q$1048576,16,FALSE)</f>
        <v>15.32</v>
      </c>
      <c r="R346" s="60">
        <f>Q346*'Standards &amp; Assumptions'!$C$10*'Standards &amp; Assumptions'!$C$11</f>
        <v>31865.599999999999</v>
      </c>
      <c r="S346" s="28">
        <f t="shared" si="36"/>
        <v>1.9910093487843028</v>
      </c>
      <c r="T346" s="27">
        <f t="shared" si="37"/>
        <v>4238.2410978245389</v>
      </c>
      <c r="U346" s="26" t="str">
        <f t="shared" si="38"/>
        <v>Yes</v>
      </c>
      <c r="V346" s="26">
        <f>R346*('Standards &amp; Assumptions'!$C$12)</f>
        <v>4779.8399999999992</v>
      </c>
      <c r="W346" s="26">
        <f t="shared" si="39"/>
        <v>27085.759999999998</v>
      </c>
      <c r="X346" s="26">
        <f t="shared" si="40"/>
        <v>36645.439999999995</v>
      </c>
      <c r="Y346" s="26" t="str">
        <f t="shared" si="41"/>
        <v>Yes</v>
      </c>
    </row>
    <row r="347" spans="2:25" ht="15" thickBot="1" x14ac:dyDescent="0.35">
      <c r="B347" s="154">
        <f>'1-4. Gather employee data'!B347</f>
        <v>335</v>
      </c>
      <c r="C347" s="50" t="str">
        <f>'1-4. Gather employee data'!C347</f>
        <v>Sales Associate</v>
      </c>
      <c r="D347" s="50" t="str">
        <f>'1-4. Gather employee data'!D347</f>
        <v>Apparel</v>
      </c>
      <c r="E347" s="61">
        <f>'1-4. Gather employee data'!E347</f>
        <v>44032</v>
      </c>
      <c r="F347" s="61">
        <f>'1-4. Gather employee data'!F347</f>
        <v>43647</v>
      </c>
      <c r="G347" s="60">
        <f>'1-4. Gather employee data'!I347</f>
        <v>36103.841097824537</v>
      </c>
      <c r="H347" s="50">
        <f>'1-4. Gather employee data'!J347</f>
        <v>2085.6</v>
      </c>
      <c r="I347" s="59">
        <f>'1-4. Gather employee data'!K347</f>
        <v>17.311009348784303</v>
      </c>
      <c r="J347" s="50" t="str">
        <f>'1-4. Gather employee data'!L347</f>
        <v>Active</v>
      </c>
      <c r="K347" s="50" t="str">
        <f>'1-4. Gather employee data'!M347</f>
        <v>FT</v>
      </c>
      <c r="L347" s="50" t="str">
        <f>'1-4. Gather employee data'!N347</f>
        <v>N/A</v>
      </c>
      <c r="M347" s="50" t="str">
        <f>'1-4. Gather employee data'!O347</f>
        <v>Nashville</v>
      </c>
      <c r="N347" s="50" t="str">
        <f>'1-4. Gather employee data'!P347</f>
        <v>Davidson</v>
      </c>
      <c r="O347" s="50" t="str">
        <f>'1-4. Gather employee data'!T347</f>
        <v>TN</v>
      </c>
      <c r="P347" s="50" t="str">
        <f>'1-4. Gather employee data'!V347</f>
        <v>Davidson County, TN</v>
      </c>
      <c r="Q347" s="59">
        <f>VLOOKUP(P347,'6. Gather living wage data'!$B$11:$Q$1048576,16,FALSE)</f>
        <v>15.32</v>
      </c>
      <c r="R347" s="60">
        <f>Q347*'Standards &amp; Assumptions'!$C$10*'Standards &amp; Assumptions'!$C$11</f>
        <v>31865.599999999999</v>
      </c>
      <c r="S347" s="28">
        <f t="shared" si="36"/>
        <v>1.9910093487843028</v>
      </c>
      <c r="T347" s="27">
        <f t="shared" si="37"/>
        <v>4238.2410978245389</v>
      </c>
      <c r="U347" s="26" t="str">
        <f t="shared" si="38"/>
        <v>Yes</v>
      </c>
      <c r="V347" s="26">
        <f>R347*('Standards &amp; Assumptions'!$C$12)</f>
        <v>4779.8399999999992</v>
      </c>
      <c r="W347" s="26">
        <f t="shared" si="39"/>
        <v>27085.759999999998</v>
      </c>
      <c r="X347" s="26">
        <f t="shared" si="40"/>
        <v>36645.439999999995</v>
      </c>
      <c r="Y347" s="26" t="str">
        <f t="shared" si="41"/>
        <v>Yes</v>
      </c>
    </row>
    <row r="348" spans="2:25" ht="15" thickBot="1" x14ac:dyDescent="0.35">
      <c r="B348" s="154">
        <f>'1-4. Gather employee data'!B348</f>
        <v>336</v>
      </c>
      <c r="C348" s="50" t="str">
        <f>'1-4. Gather employee data'!C348</f>
        <v>Sales Associate</v>
      </c>
      <c r="D348" s="50" t="str">
        <f>'1-4. Gather employee data'!D348</f>
        <v>Apparel</v>
      </c>
      <c r="E348" s="61">
        <f>'1-4. Gather employee data'!E348</f>
        <v>44023</v>
      </c>
      <c r="F348" s="61">
        <f>'1-4. Gather employee data'!F348</f>
        <v>43647</v>
      </c>
      <c r="G348" s="60">
        <f>'1-4. Gather employee data'!I348</f>
        <v>34298.649042933313</v>
      </c>
      <c r="H348" s="50">
        <f>'1-4. Gather employee data'!J348</f>
        <v>1981.32</v>
      </c>
      <c r="I348" s="59">
        <f>'1-4. Gather employee data'!K348</f>
        <v>17.311009348784303</v>
      </c>
      <c r="J348" s="50" t="str">
        <f>'1-4. Gather employee data'!L348</f>
        <v>Active</v>
      </c>
      <c r="K348" s="50" t="str">
        <f>'1-4. Gather employee data'!M348</f>
        <v>FT</v>
      </c>
      <c r="L348" s="50" t="str">
        <f>'1-4. Gather employee data'!N348</f>
        <v>N/A</v>
      </c>
      <c r="M348" s="50" t="str">
        <f>'1-4. Gather employee data'!O348</f>
        <v>Nashville</v>
      </c>
      <c r="N348" s="50" t="str">
        <f>'1-4. Gather employee data'!P348</f>
        <v>Davidson</v>
      </c>
      <c r="O348" s="50" t="str">
        <f>'1-4. Gather employee data'!T348</f>
        <v>TN</v>
      </c>
      <c r="P348" s="50" t="str">
        <f>'1-4. Gather employee data'!V348</f>
        <v>Davidson County, TN</v>
      </c>
      <c r="Q348" s="59">
        <f>VLOOKUP(P348,'6. Gather living wage data'!$B$11:$Q$1048576,16,FALSE)</f>
        <v>15.32</v>
      </c>
      <c r="R348" s="60">
        <f>Q348*'Standards &amp; Assumptions'!$C$10*'Standards &amp; Assumptions'!$C$11</f>
        <v>31865.599999999999</v>
      </c>
      <c r="S348" s="28">
        <f t="shared" si="36"/>
        <v>1.9910093487843028</v>
      </c>
      <c r="T348" s="27">
        <f t="shared" si="37"/>
        <v>2433.0490429333149</v>
      </c>
      <c r="U348" s="26" t="str">
        <f t="shared" si="38"/>
        <v>Yes</v>
      </c>
      <c r="V348" s="26">
        <f>R348*('Standards &amp; Assumptions'!$C$12)</f>
        <v>4779.8399999999992</v>
      </c>
      <c r="W348" s="26">
        <f t="shared" si="39"/>
        <v>27085.759999999998</v>
      </c>
      <c r="X348" s="26">
        <f t="shared" si="40"/>
        <v>36645.439999999995</v>
      </c>
      <c r="Y348" s="26" t="str">
        <f t="shared" si="41"/>
        <v>Yes</v>
      </c>
    </row>
    <row r="349" spans="2:25" ht="15" thickBot="1" x14ac:dyDescent="0.35">
      <c r="B349" s="154">
        <f>'1-4. Gather employee data'!B349</f>
        <v>337</v>
      </c>
      <c r="C349" s="50" t="str">
        <f>'1-4. Gather employee data'!C349</f>
        <v>Sales Associate</v>
      </c>
      <c r="D349" s="50" t="str">
        <f>'1-4. Gather employee data'!D349</f>
        <v>Apparel</v>
      </c>
      <c r="E349" s="61">
        <f>'1-4. Gather employee data'!E349</f>
        <v>44014</v>
      </c>
      <c r="F349" s="61">
        <f>'1-4. Gather employee data'!F349</f>
        <v>43647</v>
      </c>
      <c r="G349" s="60">
        <f>'1-4. Gather employee data'!I349</f>
        <v>32493.456988042086</v>
      </c>
      <c r="H349" s="50">
        <f>'1-4. Gather employee data'!J349</f>
        <v>1877.04</v>
      </c>
      <c r="I349" s="59">
        <f>'1-4. Gather employee data'!K349</f>
        <v>17.311009348784303</v>
      </c>
      <c r="J349" s="50" t="str">
        <f>'1-4. Gather employee data'!L349</f>
        <v>Active</v>
      </c>
      <c r="K349" s="50" t="str">
        <f>'1-4. Gather employee data'!M349</f>
        <v>FT</v>
      </c>
      <c r="L349" s="50" t="str">
        <f>'1-4. Gather employee data'!N349</f>
        <v>N/A</v>
      </c>
      <c r="M349" s="50" t="str">
        <f>'1-4. Gather employee data'!O349</f>
        <v>Nashville</v>
      </c>
      <c r="N349" s="50" t="str">
        <f>'1-4. Gather employee data'!P349</f>
        <v>Davidson</v>
      </c>
      <c r="O349" s="50" t="str">
        <f>'1-4. Gather employee data'!T349</f>
        <v>TN</v>
      </c>
      <c r="P349" s="50" t="str">
        <f>'1-4. Gather employee data'!V349</f>
        <v>Davidson County, TN</v>
      </c>
      <c r="Q349" s="59">
        <f>VLOOKUP(P349,'6. Gather living wage data'!$B$11:$Q$1048576,16,FALSE)</f>
        <v>15.32</v>
      </c>
      <c r="R349" s="60">
        <f>Q349*'Standards &amp; Assumptions'!$C$10*'Standards &amp; Assumptions'!$C$11</f>
        <v>31865.599999999999</v>
      </c>
      <c r="S349" s="28">
        <f t="shared" si="36"/>
        <v>1.9910093487843028</v>
      </c>
      <c r="T349" s="27">
        <f t="shared" si="37"/>
        <v>627.85698804208732</v>
      </c>
      <c r="U349" s="26" t="str">
        <f t="shared" si="38"/>
        <v>Yes</v>
      </c>
      <c r="V349" s="26">
        <f>R349*('Standards &amp; Assumptions'!$C$12)</f>
        <v>4779.8399999999992</v>
      </c>
      <c r="W349" s="26">
        <f t="shared" si="39"/>
        <v>27085.759999999998</v>
      </c>
      <c r="X349" s="26">
        <f t="shared" si="40"/>
        <v>36645.439999999995</v>
      </c>
      <c r="Y349" s="26" t="str">
        <f t="shared" si="41"/>
        <v>Yes</v>
      </c>
    </row>
    <row r="350" spans="2:25" ht="15" thickBot="1" x14ac:dyDescent="0.35">
      <c r="B350" s="154">
        <f>'1-4. Gather employee data'!B350</f>
        <v>338</v>
      </c>
      <c r="C350" s="50" t="str">
        <f>'1-4. Gather employee data'!C350</f>
        <v>Sales Associate</v>
      </c>
      <c r="D350" s="50" t="str">
        <f>'1-4. Gather employee data'!D350</f>
        <v>Apparel</v>
      </c>
      <c r="E350" s="61">
        <f>'1-4. Gather employee data'!E350</f>
        <v>44019</v>
      </c>
      <c r="F350" s="61">
        <f>'1-4. Gather employee data'!F350</f>
        <v>43647</v>
      </c>
      <c r="G350" s="60">
        <f>'1-4. Gather employee data'!I350</f>
        <v>32493.456988042086</v>
      </c>
      <c r="H350" s="50">
        <f>'1-4. Gather employee data'!J350</f>
        <v>1877.04</v>
      </c>
      <c r="I350" s="59">
        <f>'1-4. Gather employee data'!K350</f>
        <v>17.311009348784303</v>
      </c>
      <c r="J350" s="50" t="str">
        <f>'1-4. Gather employee data'!L350</f>
        <v>Active</v>
      </c>
      <c r="K350" s="50" t="str">
        <f>'1-4. Gather employee data'!M350</f>
        <v>FT</v>
      </c>
      <c r="L350" s="50" t="str">
        <f>'1-4. Gather employee data'!N350</f>
        <v>N/A</v>
      </c>
      <c r="M350" s="50" t="str">
        <f>'1-4. Gather employee data'!O350</f>
        <v>Nashville</v>
      </c>
      <c r="N350" s="50" t="str">
        <f>'1-4. Gather employee data'!P350</f>
        <v>Davidson</v>
      </c>
      <c r="O350" s="50" t="str">
        <f>'1-4. Gather employee data'!T350</f>
        <v>TN</v>
      </c>
      <c r="P350" s="50" t="str">
        <f>'1-4. Gather employee data'!V350</f>
        <v>Davidson County, TN</v>
      </c>
      <c r="Q350" s="59">
        <f>VLOOKUP(P350,'6. Gather living wage data'!$B$11:$Q$1048576,16,FALSE)</f>
        <v>15.32</v>
      </c>
      <c r="R350" s="60">
        <f>Q350*'Standards &amp; Assumptions'!$C$10*'Standards &amp; Assumptions'!$C$11</f>
        <v>31865.599999999999</v>
      </c>
      <c r="S350" s="28">
        <f t="shared" si="36"/>
        <v>1.9910093487843028</v>
      </c>
      <c r="T350" s="27">
        <f t="shared" si="37"/>
        <v>627.85698804208732</v>
      </c>
      <c r="U350" s="26" t="str">
        <f t="shared" si="38"/>
        <v>Yes</v>
      </c>
      <c r="V350" s="26">
        <f>R350*('Standards &amp; Assumptions'!$C$12)</f>
        <v>4779.8399999999992</v>
      </c>
      <c r="W350" s="26">
        <f t="shared" si="39"/>
        <v>27085.759999999998</v>
      </c>
      <c r="X350" s="26">
        <f t="shared" si="40"/>
        <v>36645.439999999995</v>
      </c>
      <c r="Y350" s="26" t="str">
        <f t="shared" si="41"/>
        <v>Yes</v>
      </c>
    </row>
    <row r="351" spans="2:25" ht="15" thickBot="1" x14ac:dyDescent="0.35">
      <c r="B351" s="154">
        <f>'1-4. Gather employee data'!B351</f>
        <v>339</v>
      </c>
      <c r="C351" s="50" t="str">
        <f>'1-4. Gather employee data'!C351</f>
        <v>Sales Associate</v>
      </c>
      <c r="D351" s="50" t="str">
        <f>'1-4. Gather employee data'!D351</f>
        <v>Apparel</v>
      </c>
      <c r="E351" s="61">
        <f>'1-4. Gather employee data'!E351</f>
        <v>44017</v>
      </c>
      <c r="F351" s="61">
        <f>'1-4. Gather employee data'!F351</f>
        <v>43647</v>
      </c>
      <c r="G351" s="60">
        <f>'1-4. Gather employee data'!I351</f>
        <v>31590.860960596478</v>
      </c>
      <c r="H351" s="50">
        <f>'1-4. Gather employee data'!J351</f>
        <v>1824.9</v>
      </c>
      <c r="I351" s="59">
        <f>'1-4. Gather employee data'!K351</f>
        <v>17.311009348784303</v>
      </c>
      <c r="J351" s="50" t="str">
        <f>'1-4. Gather employee data'!L351</f>
        <v>Active</v>
      </c>
      <c r="K351" s="50" t="str">
        <f>'1-4. Gather employee data'!M351</f>
        <v>FT</v>
      </c>
      <c r="L351" s="50" t="str">
        <f>'1-4. Gather employee data'!N351</f>
        <v>N/A</v>
      </c>
      <c r="M351" s="50" t="str">
        <f>'1-4. Gather employee data'!O351</f>
        <v>Nashville</v>
      </c>
      <c r="N351" s="50" t="str">
        <f>'1-4. Gather employee data'!P351</f>
        <v>Davidson</v>
      </c>
      <c r="O351" s="50" t="str">
        <f>'1-4. Gather employee data'!T351</f>
        <v>TN</v>
      </c>
      <c r="P351" s="50" t="str">
        <f>'1-4. Gather employee data'!V351</f>
        <v>Davidson County, TN</v>
      </c>
      <c r="Q351" s="59">
        <f>VLOOKUP(P351,'6. Gather living wage data'!$B$11:$Q$1048576,16,FALSE)</f>
        <v>15.32</v>
      </c>
      <c r="R351" s="60">
        <f>Q351*'Standards &amp; Assumptions'!$C$10*'Standards &amp; Assumptions'!$C$11</f>
        <v>31865.599999999999</v>
      </c>
      <c r="S351" s="28">
        <f t="shared" si="36"/>
        <v>1.9910093487843028</v>
      </c>
      <c r="T351" s="27">
        <f t="shared" si="37"/>
        <v>-274.73903940352102</v>
      </c>
      <c r="U351" s="26" t="str">
        <f t="shared" si="38"/>
        <v>No</v>
      </c>
      <c r="V351" s="26">
        <f>R351*('Standards &amp; Assumptions'!$C$12)</f>
        <v>4779.8399999999992</v>
      </c>
      <c r="W351" s="26">
        <f t="shared" si="39"/>
        <v>27085.759999999998</v>
      </c>
      <c r="X351" s="26">
        <f t="shared" si="40"/>
        <v>36645.439999999995</v>
      </c>
      <c r="Y351" s="26" t="str">
        <f t="shared" si="41"/>
        <v>Yes</v>
      </c>
    </row>
    <row r="352" spans="2:25" ht="15" thickBot="1" x14ac:dyDescent="0.35">
      <c r="B352" s="154">
        <f>'1-4. Gather employee data'!B352</f>
        <v>340</v>
      </c>
      <c r="C352" s="50" t="str">
        <f>'1-4. Gather employee data'!C352</f>
        <v>Sales Associate</v>
      </c>
      <c r="D352" s="50" t="str">
        <f>'1-4. Gather employee data'!D352</f>
        <v>Apparel</v>
      </c>
      <c r="E352" s="61">
        <f>'1-4. Gather employee data'!E352</f>
        <v>44019</v>
      </c>
      <c r="F352" s="61">
        <f>'1-4. Gather employee data'!F352</f>
        <v>43647</v>
      </c>
      <c r="G352" s="60">
        <f>'1-4. Gather employee data'!I352</f>
        <v>31590.860960596478</v>
      </c>
      <c r="H352" s="50">
        <f>'1-4. Gather employee data'!J352</f>
        <v>1824.9</v>
      </c>
      <c r="I352" s="59">
        <f>'1-4. Gather employee data'!K352</f>
        <v>17.311009348784303</v>
      </c>
      <c r="J352" s="50" t="str">
        <f>'1-4. Gather employee data'!L352</f>
        <v>Active</v>
      </c>
      <c r="K352" s="50" t="str">
        <f>'1-4. Gather employee data'!M352</f>
        <v>FT</v>
      </c>
      <c r="L352" s="50" t="str">
        <f>'1-4. Gather employee data'!N352</f>
        <v>N/A</v>
      </c>
      <c r="M352" s="50" t="str">
        <f>'1-4. Gather employee data'!O352</f>
        <v>Nashville</v>
      </c>
      <c r="N352" s="50" t="str">
        <f>'1-4. Gather employee data'!P352</f>
        <v>Davidson</v>
      </c>
      <c r="O352" s="50" t="str">
        <f>'1-4. Gather employee data'!T352</f>
        <v>TN</v>
      </c>
      <c r="P352" s="50" t="str">
        <f>'1-4. Gather employee data'!V352</f>
        <v>Davidson County, TN</v>
      </c>
      <c r="Q352" s="59">
        <f>VLOOKUP(P352,'6. Gather living wage data'!$B$11:$Q$1048576,16,FALSE)</f>
        <v>15.32</v>
      </c>
      <c r="R352" s="60">
        <f>Q352*'Standards &amp; Assumptions'!$C$10*'Standards &amp; Assumptions'!$C$11</f>
        <v>31865.599999999999</v>
      </c>
      <c r="S352" s="28">
        <f t="shared" si="36"/>
        <v>1.9910093487843028</v>
      </c>
      <c r="T352" s="27">
        <f t="shared" si="37"/>
        <v>-274.73903940352102</v>
      </c>
      <c r="U352" s="26" t="str">
        <f t="shared" si="38"/>
        <v>No</v>
      </c>
      <c r="V352" s="26">
        <f>R352*('Standards &amp; Assumptions'!$C$12)</f>
        <v>4779.8399999999992</v>
      </c>
      <c r="W352" s="26">
        <f t="shared" si="39"/>
        <v>27085.759999999998</v>
      </c>
      <c r="X352" s="26">
        <f t="shared" si="40"/>
        <v>36645.439999999995</v>
      </c>
      <c r="Y352" s="26" t="str">
        <f t="shared" si="41"/>
        <v>Yes</v>
      </c>
    </row>
    <row r="353" spans="2:25" ht="15" thickBot="1" x14ac:dyDescent="0.35">
      <c r="B353" s="154">
        <f>'1-4. Gather employee data'!B353</f>
        <v>341</v>
      </c>
      <c r="C353" s="50" t="str">
        <f>'1-4. Gather employee data'!C353</f>
        <v>Sales Associate</v>
      </c>
      <c r="D353" s="50" t="str">
        <f>'1-4. Gather employee data'!D353</f>
        <v>Apparel</v>
      </c>
      <c r="E353" s="61">
        <f>'1-4. Gather employee data'!E353</f>
        <v>44022</v>
      </c>
      <c r="F353" s="61">
        <f>'1-4. Gather employee data'!F353</f>
        <v>43647</v>
      </c>
      <c r="G353" s="60">
        <f>'1-4. Gather employee data'!I353</f>
        <v>31590.860960596478</v>
      </c>
      <c r="H353" s="50">
        <f>'1-4. Gather employee data'!J353</f>
        <v>1824.9</v>
      </c>
      <c r="I353" s="59">
        <f>'1-4. Gather employee data'!K353</f>
        <v>17.311009348784303</v>
      </c>
      <c r="J353" s="50" t="str">
        <f>'1-4. Gather employee data'!L353</f>
        <v>Active</v>
      </c>
      <c r="K353" s="50" t="str">
        <f>'1-4. Gather employee data'!M353</f>
        <v>FT</v>
      </c>
      <c r="L353" s="50" t="str">
        <f>'1-4. Gather employee data'!N353</f>
        <v>N/A</v>
      </c>
      <c r="M353" s="50" t="str">
        <f>'1-4. Gather employee data'!O353</f>
        <v>Nashville</v>
      </c>
      <c r="N353" s="50" t="str">
        <f>'1-4. Gather employee data'!P353</f>
        <v>Davidson</v>
      </c>
      <c r="O353" s="50" t="str">
        <f>'1-4. Gather employee data'!T353</f>
        <v>TN</v>
      </c>
      <c r="P353" s="50" t="str">
        <f>'1-4. Gather employee data'!V353</f>
        <v>Davidson County, TN</v>
      </c>
      <c r="Q353" s="59">
        <f>VLOOKUP(P353,'6. Gather living wage data'!$B$11:$Q$1048576,16,FALSE)</f>
        <v>15.32</v>
      </c>
      <c r="R353" s="60">
        <f>Q353*'Standards &amp; Assumptions'!$C$10*'Standards &amp; Assumptions'!$C$11</f>
        <v>31865.599999999999</v>
      </c>
      <c r="S353" s="28">
        <f t="shared" si="36"/>
        <v>1.9910093487843028</v>
      </c>
      <c r="T353" s="27">
        <f t="shared" si="37"/>
        <v>-274.73903940352102</v>
      </c>
      <c r="U353" s="26" t="str">
        <f t="shared" si="38"/>
        <v>No</v>
      </c>
      <c r="V353" s="26">
        <f>R353*('Standards &amp; Assumptions'!$C$12)</f>
        <v>4779.8399999999992</v>
      </c>
      <c r="W353" s="26">
        <f t="shared" si="39"/>
        <v>27085.759999999998</v>
      </c>
      <c r="X353" s="26">
        <f t="shared" si="40"/>
        <v>36645.439999999995</v>
      </c>
      <c r="Y353" s="26" t="str">
        <f t="shared" si="41"/>
        <v>Yes</v>
      </c>
    </row>
    <row r="354" spans="2:25" ht="15" thickBot="1" x14ac:dyDescent="0.35">
      <c r="B354" s="154">
        <f>'1-4. Gather employee data'!B354</f>
        <v>342</v>
      </c>
      <c r="C354" s="50" t="str">
        <f>'1-4. Gather employee data'!C354</f>
        <v>Sales Associate</v>
      </c>
      <c r="D354" s="50" t="str">
        <f>'1-4. Gather employee data'!D354</f>
        <v>Apparel</v>
      </c>
      <c r="E354" s="61">
        <f>'1-4. Gather employee data'!E354</f>
        <v>44016</v>
      </c>
      <c r="F354" s="61">
        <f>'1-4. Gather employee data'!F354</f>
        <v>43647</v>
      </c>
      <c r="G354" s="60">
        <f>'1-4. Gather employee data'!I354</f>
        <v>30688.264933150862</v>
      </c>
      <c r="H354" s="50">
        <f>'1-4. Gather employee data'!J354</f>
        <v>1772.76</v>
      </c>
      <c r="I354" s="59">
        <f>'1-4. Gather employee data'!K354</f>
        <v>17.311009348784303</v>
      </c>
      <c r="J354" s="50" t="str">
        <f>'1-4. Gather employee data'!L354</f>
        <v>Active</v>
      </c>
      <c r="K354" s="50" t="str">
        <f>'1-4. Gather employee data'!M354</f>
        <v>FT</v>
      </c>
      <c r="L354" s="50" t="str">
        <f>'1-4. Gather employee data'!N354</f>
        <v>N/A</v>
      </c>
      <c r="M354" s="50" t="str">
        <f>'1-4. Gather employee data'!O354</f>
        <v>Nashville</v>
      </c>
      <c r="N354" s="50" t="str">
        <f>'1-4. Gather employee data'!P354</f>
        <v>Davidson</v>
      </c>
      <c r="O354" s="50" t="str">
        <f>'1-4. Gather employee data'!T354</f>
        <v>TN</v>
      </c>
      <c r="P354" s="50" t="str">
        <f>'1-4. Gather employee data'!V354</f>
        <v>Davidson County, TN</v>
      </c>
      <c r="Q354" s="59">
        <f>VLOOKUP(P354,'6. Gather living wage data'!$B$11:$Q$1048576,16,FALSE)</f>
        <v>15.32</v>
      </c>
      <c r="R354" s="60">
        <f>Q354*'Standards &amp; Assumptions'!$C$10*'Standards &amp; Assumptions'!$C$11</f>
        <v>31865.599999999999</v>
      </c>
      <c r="S354" s="28">
        <f t="shared" si="36"/>
        <v>1.9910093487843028</v>
      </c>
      <c r="T354" s="27">
        <f t="shared" si="37"/>
        <v>-1177.3350668491366</v>
      </c>
      <c r="U354" s="26" t="str">
        <f t="shared" si="38"/>
        <v>No</v>
      </c>
      <c r="V354" s="26">
        <f>R354*('Standards &amp; Assumptions'!$C$12)</f>
        <v>4779.8399999999992</v>
      </c>
      <c r="W354" s="26">
        <f t="shared" si="39"/>
        <v>27085.759999999998</v>
      </c>
      <c r="X354" s="26">
        <f t="shared" si="40"/>
        <v>36645.439999999995</v>
      </c>
      <c r="Y354" s="26" t="str">
        <f t="shared" si="41"/>
        <v>Yes</v>
      </c>
    </row>
    <row r="355" spans="2:25" ht="15" thickBot="1" x14ac:dyDescent="0.35">
      <c r="B355" s="154">
        <f>'1-4. Gather employee data'!B355</f>
        <v>343</v>
      </c>
      <c r="C355" s="50" t="str">
        <f>'1-4. Gather employee data'!C355</f>
        <v>Sales Associate</v>
      </c>
      <c r="D355" s="50" t="str">
        <f>'1-4. Gather employee data'!D355</f>
        <v>Apparel</v>
      </c>
      <c r="E355" s="61">
        <f>'1-4. Gather employee data'!E355</f>
        <v>44021</v>
      </c>
      <c r="F355" s="61">
        <f>'1-4. Gather employee data'!F355</f>
        <v>43647</v>
      </c>
      <c r="G355" s="60">
        <f>'1-4. Gather employee data'!I355</f>
        <v>30688.264933150862</v>
      </c>
      <c r="H355" s="50">
        <f>'1-4. Gather employee data'!J355</f>
        <v>1772.76</v>
      </c>
      <c r="I355" s="59">
        <f>'1-4. Gather employee data'!K355</f>
        <v>17.311009348784303</v>
      </c>
      <c r="J355" s="50" t="str">
        <f>'1-4. Gather employee data'!L355</f>
        <v>Active</v>
      </c>
      <c r="K355" s="50" t="str">
        <f>'1-4. Gather employee data'!M355</f>
        <v>FT</v>
      </c>
      <c r="L355" s="50" t="str">
        <f>'1-4. Gather employee data'!N355</f>
        <v>N/A</v>
      </c>
      <c r="M355" s="50" t="str">
        <f>'1-4. Gather employee data'!O355</f>
        <v>Nashville</v>
      </c>
      <c r="N355" s="50" t="str">
        <f>'1-4. Gather employee data'!P355</f>
        <v>Davidson</v>
      </c>
      <c r="O355" s="50" t="str">
        <f>'1-4. Gather employee data'!T355</f>
        <v>TN</v>
      </c>
      <c r="P355" s="50" t="str">
        <f>'1-4. Gather employee data'!V355</f>
        <v>Davidson County, TN</v>
      </c>
      <c r="Q355" s="59">
        <f>VLOOKUP(P355,'6. Gather living wage data'!$B$11:$Q$1048576,16,FALSE)</f>
        <v>15.32</v>
      </c>
      <c r="R355" s="60">
        <f>Q355*'Standards &amp; Assumptions'!$C$10*'Standards &amp; Assumptions'!$C$11</f>
        <v>31865.599999999999</v>
      </c>
      <c r="S355" s="28">
        <f t="shared" si="36"/>
        <v>1.9910093487843028</v>
      </c>
      <c r="T355" s="27">
        <f t="shared" si="37"/>
        <v>-1177.3350668491366</v>
      </c>
      <c r="U355" s="26" t="str">
        <f t="shared" si="38"/>
        <v>No</v>
      </c>
      <c r="V355" s="26">
        <f>R355*('Standards &amp; Assumptions'!$C$12)</f>
        <v>4779.8399999999992</v>
      </c>
      <c r="W355" s="26">
        <f t="shared" si="39"/>
        <v>27085.759999999998</v>
      </c>
      <c r="X355" s="26">
        <f t="shared" si="40"/>
        <v>36645.439999999995</v>
      </c>
      <c r="Y355" s="26" t="str">
        <f t="shared" si="41"/>
        <v>Yes</v>
      </c>
    </row>
    <row r="356" spans="2:25" ht="15" thickBot="1" x14ac:dyDescent="0.35">
      <c r="B356" s="154">
        <f>'1-4. Gather employee data'!B356</f>
        <v>344</v>
      </c>
      <c r="C356" s="50" t="str">
        <f>'1-4. Gather employee data'!C356</f>
        <v>Sales Associate</v>
      </c>
      <c r="D356" s="50" t="str">
        <f>'1-4. Gather employee data'!D356</f>
        <v>Apparel</v>
      </c>
      <c r="E356" s="61">
        <f>'1-4. Gather employee data'!E356</f>
        <v>44030</v>
      </c>
      <c r="F356" s="61">
        <f>'1-4. Gather employee data'!F356</f>
        <v>43647</v>
      </c>
      <c r="G356" s="60">
        <f>'1-4. Gather employee data'!I356</f>
        <v>29785.66890570525</v>
      </c>
      <c r="H356" s="50">
        <f>'1-4. Gather employee data'!J356</f>
        <v>1720.6200000000001</v>
      </c>
      <c r="I356" s="59">
        <f>'1-4. Gather employee data'!K356</f>
        <v>17.311009348784303</v>
      </c>
      <c r="J356" s="50" t="str">
        <f>'1-4. Gather employee data'!L356</f>
        <v>Active</v>
      </c>
      <c r="K356" s="50" t="str">
        <f>'1-4. Gather employee data'!M356</f>
        <v>FT</v>
      </c>
      <c r="L356" s="50" t="str">
        <f>'1-4. Gather employee data'!N356</f>
        <v>N/A</v>
      </c>
      <c r="M356" s="50" t="str">
        <f>'1-4. Gather employee data'!O356</f>
        <v>Nashville</v>
      </c>
      <c r="N356" s="50" t="str">
        <f>'1-4. Gather employee data'!P356</f>
        <v>Davidson</v>
      </c>
      <c r="O356" s="50" t="str">
        <f>'1-4. Gather employee data'!T356</f>
        <v>TN</v>
      </c>
      <c r="P356" s="50" t="str">
        <f>'1-4. Gather employee data'!V356</f>
        <v>Davidson County, TN</v>
      </c>
      <c r="Q356" s="59">
        <f>VLOOKUP(P356,'6. Gather living wage data'!$B$11:$Q$1048576,16,FALSE)</f>
        <v>15.32</v>
      </c>
      <c r="R356" s="60">
        <f>Q356*'Standards &amp; Assumptions'!$C$10*'Standards &amp; Assumptions'!$C$11</f>
        <v>31865.599999999999</v>
      </c>
      <c r="S356" s="28">
        <f t="shared" si="36"/>
        <v>1.9910093487843028</v>
      </c>
      <c r="T356" s="27">
        <f t="shared" si="37"/>
        <v>-2079.9310942947486</v>
      </c>
      <c r="U356" s="26" t="str">
        <f t="shared" si="38"/>
        <v>No</v>
      </c>
      <c r="V356" s="26">
        <f>R356*('Standards &amp; Assumptions'!$C$12)</f>
        <v>4779.8399999999992</v>
      </c>
      <c r="W356" s="26">
        <f t="shared" si="39"/>
        <v>27085.759999999998</v>
      </c>
      <c r="X356" s="26">
        <f t="shared" si="40"/>
        <v>36645.439999999995</v>
      </c>
      <c r="Y356" s="26" t="str">
        <f t="shared" si="41"/>
        <v>Yes</v>
      </c>
    </row>
    <row r="357" spans="2:25" ht="15" thickBot="1" x14ac:dyDescent="0.35">
      <c r="B357" s="154">
        <f>'1-4. Gather employee data'!B357</f>
        <v>345</v>
      </c>
      <c r="C357" s="50" t="str">
        <f>'1-4. Gather employee data'!C357</f>
        <v>Sales Associate</v>
      </c>
      <c r="D357" s="50" t="str">
        <f>'1-4. Gather employee data'!D357</f>
        <v>Apparel</v>
      </c>
      <c r="E357" s="61">
        <f>'1-4. Gather employee data'!E357</f>
        <v>44020</v>
      </c>
      <c r="F357" s="61">
        <f>'1-4. Gather employee data'!F357</f>
        <v>43647</v>
      </c>
      <c r="G357" s="60">
        <f>'1-4. Gather employee data'!I357</f>
        <v>28883.072878259634</v>
      </c>
      <c r="H357" s="50">
        <f>'1-4. Gather employee data'!J357</f>
        <v>1668.48</v>
      </c>
      <c r="I357" s="59">
        <f>'1-4. Gather employee data'!K357</f>
        <v>17.311009348784303</v>
      </c>
      <c r="J357" s="50" t="str">
        <f>'1-4. Gather employee data'!L357</f>
        <v>Active</v>
      </c>
      <c r="K357" s="50" t="str">
        <f>'1-4. Gather employee data'!M357</f>
        <v>FT</v>
      </c>
      <c r="L357" s="50" t="str">
        <f>'1-4. Gather employee data'!N357</f>
        <v>N/A</v>
      </c>
      <c r="M357" s="50" t="str">
        <f>'1-4. Gather employee data'!O357</f>
        <v>Nashville</v>
      </c>
      <c r="N357" s="50" t="str">
        <f>'1-4. Gather employee data'!P357</f>
        <v>Davidson</v>
      </c>
      <c r="O357" s="50" t="str">
        <f>'1-4. Gather employee data'!T357</f>
        <v>TN</v>
      </c>
      <c r="P357" s="50" t="str">
        <f>'1-4. Gather employee data'!V357</f>
        <v>Davidson County, TN</v>
      </c>
      <c r="Q357" s="59">
        <f>VLOOKUP(P357,'6. Gather living wage data'!$B$11:$Q$1048576,16,FALSE)</f>
        <v>15.32</v>
      </c>
      <c r="R357" s="60">
        <f>Q357*'Standards &amp; Assumptions'!$C$10*'Standards &amp; Assumptions'!$C$11</f>
        <v>31865.599999999999</v>
      </c>
      <c r="S357" s="28">
        <f t="shared" si="36"/>
        <v>1.9910093487843028</v>
      </c>
      <c r="T357" s="27">
        <f t="shared" si="37"/>
        <v>-2982.5271217403642</v>
      </c>
      <c r="U357" s="26" t="str">
        <f t="shared" si="38"/>
        <v>No</v>
      </c>
      <c r="V357" s="26">
        <f>R357*('Standards &amp; Assumptions'!$C$12)</f>
        <v>4779.8399999999992</v>
      </c>
      <c r="W357" s="26">
        <f t="shared" si="39"/>
        <v>27085.759999999998</v>
      </c>
      <c r="X357" s="26">
        <f t="shared" si="40"/>
        <v>36645.439999999995</v>
      </c>
      <c r="Y357" s="26" t="str">
        <f t="shared" si="41"/>
        <v>Yes</v>
      </c>
    </row>
    <row r="358" spans="2:25" ht="15" thickBot="1" x14ac:dyDescent="0.35">
      <c r="B358" s="154">
        <f>'1-4. Gather employee data'!B358</f>
        <v>346</v>
      </c>
      <c r="C358" s="50" t="str">
        <f>'1-4. Gather employee data'!C358</f>
        <v>Sales Associate</v>
      </c>
      <c r="D358" s="50" t="str">
        <f>'1-4. Gather employee data'!D358</f>
        <v>Apparel</v>
      </c>
      <c r="E358" s="61">
        <f>'1-4. Gather employee data'!E358</f>
        <v>44033</v>
      </c>
      <c r="F358" s="61">
        <f>'1-4. Gather employee data'!F358</f>
        <v>43647</v>
      </c>
      <c r="G358" s="60">
        <f>'1-4. Gather employee data'!I358</f>
        <v>28883.072878259634</v>
      </c>
      <c r="H358" s="50">
        <f>'1-4. Gather employee data'!J358</f>
        <v>1668.48</v>
      </c>
      <c r="I358" s="59">
        <f>'1-4. Gather employee data'!K358</f>
        <v>17.311009348784303</v>
      </c>
      <c r="J358" s="50" t="str">
        <f>'1-4. Gather employee data'!L358</f>
        <v>Active</v>
      </c>
      <c r="K358" s="50" t="str">
        <f>'1-4. Gather employee data'!M358</f>
        <v>FT</v>
      </c>
      <c r="L358" s="50" t="str">
        <f>'1-4. Gather employee data'!N358</f>
        <v>N/A</v>
      </c>
      <c r="M358" s="50" t="str">
        <f>'1-4. Gather employee data'!O358</f>
        <v>Nashville</v>
      </c>
      <c r="N358" s="50" t="str">
        <f>'1-4. Gather employee data'!P358</f>
        <v>Davidson</v>
      </c>
      <c r="O358" s="50" t="str">
        <f>'1-4. Gather employee data'!T358</f>
        <v>TN</v>
      </c>
      <c r="P358" s="50" t="str">
        <f>'1-4. Gather employee data'!V358</f>
        <v>Davidson County, TN</v>
      </c>
      <c r="Q358" s="59">
        <f>VLOOKUP(P358,'6. Gather living wage data'!$B$11:$Q$1048576,16,FALSE)</f>
        <v>15.32</v>
      </c>
      <c r="R358" s="60">
        <f>Q358*'Standards &amp; Assumptions'!$C$10*'Standards &amp; Assumptions'!$C$11</f>
        <v>31865.599999999999</v>
      </c>
      <c r="S358" s="28">
        <f t="shared" si="36"/>
        <v>1.9910093487843028</v>
      </c>
      <c r="T358" s="27">
        <f t="shared" si="37"/>
        <v>-2982.5271217403642</v>
      </c>
      <c r="U358" s="26" t="str">
        <f t="shared" si="38"/>
        <v>No</v>
      </c>
      <c r="V358" s="26">
        <f>R358*('Standards &amp; Assumptions'!$C$12)</f>
        <v>4779.8399999999992</v>
      </c>
      <c r="W358" s="26">
        <f t="shared" si="39"/>
        <v>27085.759999999998</v>
      </c>
      <c r="X358" s="26">
        <f t="shared" si="40"/>
        <v>36645.439999999995</v>
      </c>
      <c r="Y358" s="26" t="str">
        <f t="shared" si="41"/>
        <v>Yes</v>
      </c>
    </row>
    <row r="359" spans="2:25" ht="15" thickBot="1" x14ac:dyDescent="0.35">
      <c r="B359" s="154">
        <f>'1-4. Gather employee data'!B359</f>
        <v>347</v>
      </c>
      <c r="C359" s="50" t="str">
        <f>'1-4. Gather employee data'!C359</f>
        <v>Senior Sales Associate</v>
      </c>
      <c r="D359" s="50" t="str">
        <f>'1-4. Gather employee data'!D359</f>
        <v>Apparel</v>
      </c>
      <c r="E359" s="61">
        <f>'1-4. Gather employee data'!E359</f>
        <v>43831</v>
      </c>
      <c r="F359" s="61">
        <f>'1-4. Gather employee data'!F359</f>
        <v>43647</v>
      </c>
      <c r="G359" s="60">
        <f>'1-4. Gather employee data'!I359</f>
        <v>36103.841097824537</v>
      </c>
      <c r="H359" s="50">
        <f>'1-4. Gather employee data'!J359</f>
        <v>2085.6</v>
      </c>
      <c r="I359" s="59">
        <f>'1-4. Gather employee data'!K359</f>
        <v>17.311009348784303</v>
      </c>
      <c r="J359" s="50" t="str">
        <f>'1-4. Gather employee data'!L359</f>
        <v>Active</v>
      </c>
      <c r="K359" s="50" t="str">
        <f>'1-4. Gather employee data'!M359</f>
        <v>FT</v>
      </c>
      <c r="L359" s="50" t="str">
        <f>'1-4. Gather employee data'!N359</f>
        <v>N/A</v>
      </c>
      <c r="M359" s="50" t="str">
        <f>'1-4. Gather employee data'!O359</f>
        <v>Nashville</v>
      </c>
      <c r="N359" s="50" t="str">
        <f>'1-4. Gather employee data'!P359</f>
        <v>Davidson</v>
      </c>
      <c r="O359" s="50" t="str">
        <f>'1-4. Gather employee data'!T359</f>
        <v>TN</v>
      </c>
      <c r="P359" s="50" t="str">
        <f>'1-4. Gather employee data'!V359</f>
        <v>Davidson County, TN</v>
      </c>
      <c r="Q359" s="59">
        <f>VLOOKUP(P359,'6. Gather living wage data'!$B$11:$Q$1048576,16,FALSE)</f>
        <v>15.32</v>
      </c>
      <c r="R359" s="60">
        <f>Q359*'Standards &amp; Assumptions'!$C$10*'Standards &amp; Assumptions'!$C$11</f>
        <v>31865.599999999999</v>
      </c>
      <c r="S359" s="28">
        <f t="shared" si="36"/>
        <v>1.9910093487843028</v>
      </c>
      <c r="T359" s="27">
        <f t="shared" si="37"/>
        <v>4238.2410978245389</v>
      </c>
      <c r="U359" s="26" t="str">
        <f t="shared" si="38"/>
        <v>Yes</v>
      </c>
      <c r="V359" s="26">
        <f>R359*('Standards &amp; Assumptions'!$C$12)</f>
        <v>4779.8399999999992</v>
      </c>
      <c r="W359" s="26">
        <f t="shared" si="39"/>
        <v>27085.759999999998</v>
      </c>
      <c r="X359" s="26">
        <f t="shared" si="40"/>
        <v>36645.439999999995</v>
      </c>
      <c r="Y359" s="26" t="str">
        <f t="shared" si="41"/>
        <v>Yes</v>
      </c>
    </row>
    <row r="360" spans="2:25" ht="15" thickBot="1" x14ac:dyDescent="0.35">
      <c r="B360" s="154">
        <f>'1-4. Gather employee data'!B360</f>
        <v>348</v>
      </c>
      <c r="C360" s="50" t="str">
        <f>'1-4. Gather employee data'!C360</f>
        <v>Senior Sales Associate</v>
      </c>
      <c r="D360" s="50" t="str">
        <f>'1-4. Gather employee data'!D360</f>
        <v>Apparel</v>
      </c>
      <c r="E360" s="61">
        <f>'1-4. Gather employee data'!E360</f>
        <v>41640</v>
      </c>
      <c r="F360" s="61">
        <f>'1-4. Gather employee data'!F360</f>
        <v>43647</v>
      </c>
      <c r="G360" s="60">
        <f>'1-4. Gather employee data'!I360</f>
        <v>36103.841097824537</v>
      </c>
      <c r="H360" s="50">
        <f>'1-4. Gather employee data'!J360</f>
        <v>2085.6</v>
      </c>
      <c r="I360" s="59">
        <f>'1-4. Gather employee data'!K360</f>
        <v>17.311009348784303</v>
      </c>
      <c r="J360" s="50" t="str">
        <f>'1-4. Gather employee data'!L360</f>
        <v>Active</v>
      </c>
      <c r="K360" s="50" t="str">
        <f>'1-4. Gather employee data'!M360</f>
        <v>FT</v>
      </c>
      <c r="L360" s="50" t="str">
        <f>'1-4. Gather employee data'!N360</f>
        <v>N/A</v>
      </c>
      <c r="M360" s="50" t="str">
        <f>'1-4. Gather employee data'!O360</f>
        <v>Nashville</v>
      </c>
      <c r="N360" s="50" t="str">
        <f>'1-4. Gather employee data'!P360</f>
        <v>Davidson</v>
      </c>
      <c r="O360" s="50" t="str">
        <f>'1-4. Gather employee data'!T360</f>
        <v>TN</v>
      </c>
      <c r="P360" s="50" t="str">
        <f>'1-4. Gather employee data'!V360</f>
        <v>Davidson County, TN</v>
      </c>
      <c r="Q360" s="59">
        <f>VLOOKUP(P360,'6. Gather living wage data'!$B$11:$Q$1048576,16,FALSE)</f>
        <v>15.32</v>
      </c>
      <c r="R360" s="60">
        <f>Q360*'Standards &amp; Assumptions'!$C$10*'Standards &amp; Assumptions'!$C$11</f>
        <v>31865.599999999999</v>
      </c>
      <c r="S360" s="28">
        <f t="shared" si="36"/>
        <v>1.9910093487843028</v>
      </c>
      <c r="T360" s="27">
        <f t="shared" si="37"/>
        <v>4238.2410978245389</v>
      </c>
      <c r="U360" s="26" t="str">
        <f t="shared" si="38"/>
        <v>Yes</v>
      </c>
      <c r="V360" s="26">
        <f>R360*('Standards &amp; Assumptions'!$C$12)</f>
        <v>4779.8399999999992</v>
      </c>
      <c r="W360" s="26">
        <f t="shared" si="39"/>
        <v>27085.759999999998</v>
      </c>
      <c r="X360" s="26">
        <f t="shared" si="40"/>
        <v>36645.439999999995</v>
      </c>
      <c r="Y360" s="26" t="str">
        <f t="shared" si="41"/>
        <v>Yes</v>
      </c>
    </row>
    <row r="361" spans="2:25" ht="15" thickBot="1" x14ac:dyDescent="0.35">
      <c r="B361" s="154">
        <f>'1-4. Gather employee data'!B361</f>
        <v>349</v>
      </c>
      <c r="C361" s="50" t="str">
        <f>'1-4. Gather employee data'!C361</f>
        <v>Sales Associate</v>
      </c>
      <c r="D361" s="50" t="str">
        <f>'1-4. Gather employee data'!D361</f>
        <v>Apparel</v>
      </c>
      <c r="E361" s="61">
        <f>'1-4. Gather employee data'!E361</f>
        <v>44028</v>
      </c>
      <c r="F361" s="61">
        <f>'1-4. Gather employee data'!F361</f>
        <v>43647</v>
      </c>
      <c r="G361" s="60">
        <f>'1-4. Gather employee data'!I361</f>
        <v>36115.006357880338</v>
      </c>
      <c r="H361" s="50">
        <f>'1-4. Gather employee data'!J361</f>
        <v>2085.6</v>
      </c>
      <c r="I361" s="59">
        <f>'1-4. Gather employee data'!K361</f>
        <v>17.316362849002847</v>
      </c>
      <c r="J361" s="50" t="str">
        <f>'1-4. Gather employee data'!L361</f>
        <v>Active</v>
      </c>
      <c r="K361" s="50" t="str">
        <f>'1-4. Gather employee data'!M361</f>
        <v>FT</v>
      </c>
      <c r="L361" s="50" t="str">
        <f>'1-4. Gather employee data'!N361</f>
        <v>N/A</v>
      </c>
      <c r="M361" s="50" t="str">
        <f>'1-4. Gather employee data'!O361</f>
        <v>Nashville</v>
      </c>
      <c r="N361" s="50" t="str">
        <f>'1-4. Gather employee data'!P361</f>
        <v>Davidson</v>
      </c>
      <c r="O361" s="50" t="str">
        <f>'1-4. Gather employee data'!T361</f>
        <v>TN</v>
      </c>
      <c r="P361" s="50" t="str">
        <f>'1-4. Gather employee data'!V361</f>
        <v>Davidson County, TN</v>
      </c>
      <c r="Q361" s="59">
        <f>VLOOKUP(P361,'6. Gather living wage data'!$B$11:$Q$1048576,16,FALSE)</f>
        <v>15.32</v>
      </c>
      <c r="R361" s="60">
        <f>Q361*'Standards &amp; Assumptions'!$C$10*'Standards &amp; Assumptions'!$C$11</f>
        <v>31865.599999999999</v>
      </c>
      <c r="S361" s="28">
        <f t="shared" si="36"/>
        <v>1.9963628490028462</v>
      </c>
      <c r="T361" s="27">
        <f t="shared" si="37"/>
        <v>4249.4063578803398</v>
      </c>
      <c r="U361" s="26" t="str">
        <f t="shared" si="38"/>
        <v>Yes</v>
      </c>
      <c r="V361" s="26">
        <f>R361*('Standards &amp; Assumptions'!$C$12)</f>
        <v>4779.8399999999992</v>
      </c>
      <c r="W361" s="26">
        <f t="shared" si="39"/>
        <v>27085.759999999998</v>
      </c>
      <c r="X361" s="26">
        <f t="shared" si="40"/>
        <v>36645.439999999995</v>
      </c>
      <c r="Y361" s="26" t="str">
        <f t="shared" si="41"/>
        <v>Yes</v>
      </c>
    </row>
    <row r="362" spans="2:25" ht="15" thickBot="1" x14ac:dyDescent="0.35">
      <c r="B362" s="154">
        <f>'1-4. Gather employee data'!B362</f>
        <v>350</v>
      </c>
      <c r="C362" s="50" t="str">
        <f>'1-4. Gather employee data'!C362</f>
        <v>Sales Associate</v>
      </c>
      <c r="D362" s="50" t="str">
        <f>'1-4. Gather employee data'!D362</f>
        <v>Apparel</v>
      </c>
      <c r="E362" s="61">
        <f>'1-4. Gather employee data'!E362</f>
        <v>44034</v>
      </c>
      <c r="F362" s="61">
        <f>'1-4. Gather employee data'!F362</f>
        <v>43647</v>
      </c>
      <c r="G362" s="60">
        <f>'1-4. Gather employee data'!I362</f>
        <v>36145.255445145514</v>
      </c>
      <c r="H362" s="50">
        <f>'1-4. Gather employee data'!J362</f>
        <v>2085.6</v>
      </c>
      <c r="I362" s="59">
        <f>'1-4. Gather employee data'!K362</f>
        <v>17.330866630775564</v>
      </c>
      <c r="J362" s="50" t="str">
        <f>'1-4. Gather employee data'!L362</f>
        <v>Active</v>
      </c>
      <c r="K362" s="50" t="str">
        <f>'1-4. Gather employee data'!M362</f>
        <v>FT</v>
      </c>
      <c r="L362" s="50" t="str">
        <f>'1-4. Gather employee data'!N362</f>
        <v>N/A</v>
      </c>
      <c r="M362" s="50" t="str">
        <f>'1-4. Gather employee data'!O362</f>
        <v>Nashville</v>
      </c>
      <c r="N362" s="50" t="str">
        <f>'1-4. Gather employee data'!P362</f>
        <v>Davidson</v>
      </c>
      <c r="O362" s="50" t="str">
        <f>'1-4. Gather employee data'!T362</f>
        <v>TN</v>
      </c>
      <c r="P362" s="50" t="str">
        <f>'1-4. Gather employee data'!V362</f>
        <v>Davidson County, TN</v>
      </c>
      <c r="Q362" s="59">
        <f>VLOOKUP(P362,'6. Gather living wage data'!$B$11:$Q$1048576,16,FALSE)</f>
        <v>15.32</v>
      </c>
      <c r="R362" s="60">
        <f>Q362*'Standards &amp; Assumptions'!$C$10*'Standards &amp; Assumptions'!$C$11</f>
        <v>31865.599999999999</v>
      </c>
      <c r="S362" s="28">
        <f t="shared" si="36"/>
        <v>2.0108666307755634</v>
      </c>
      <c r="T362" s="27">
        <f t="shared" si="37"/>
        <v>4279.6554451455158</v>
      </c>
      <c r="U362" s="26" t="str">
        <f t="shared" si="38"/>
        <v>Yes</v>
      </c>
      <c r="V362" s="26">
        <f>R362*('Standards &amp; Assumptions'!$C$12)</f>
        <v>4779.8399999999992</v>
      </c>
      <c r="W362" s="26">
        <f t="shared" si="39"/>
        <v>27085.759999999998</v>
      </c>
      <c r="X362" s="26">
        <f t="shared" si="40"/>
        <v>36645.439999999995</v>
      </c>
      <c r="Y362" s="26" t="str">
        <f t="shared" si="41"/>
        <v>Yes</v>
      </c>
    </row>
    <row r="363" spans="2:25" ht="15" thickBot="1" x14ac:dyDescent="0.35">
      <c r="B363" s="154">
        <f>'1-4. Gather employee data'!B363</f>
        <v>351</v>
      </c>
      <c r="C363" s="50" t="str">
        <f>'1-4. Gather employee data'!C363</f>
        <v>Sales Associate</v>
      </c>
      <c r="D363" s="50" t="str">
        <f>'1-4. Gather employee data'!D363</f>
        <v>Apparel</v>
      </c>
      <c r="E363" s="61">
        <f>'1-4. Gather employee data'!E363</f>
        <v>44018</v>
      </c>
      <c r="F363" s="61">
        <f>'1-4. Gather employee data'!F363</f>
        <v>43647</v>
      </c>
      <c r="G363" s="60">
        <f>'1-4. Gather employee data'!I363</f>
        <v>36155.516960688707</v>
      </c>
      <c r="H363" s="50">
        <f>'1-4. Gather employee data'!J363</f>
        <v>2085.6</v>
      </c>
      <c r="I363" s="59">
        <f>'1-4. Gather employee data'!K363</f>
        <v>17.335786805086645</v>
      </c>
      <c r="J363" s="50" t="str">
        <f>'1-4. Gather employee data'!L363</f>
        <v>Active</v>
      </c>
      <c r="K363" s="50" t="str">
        <f>'1-4. Gather employee data'!M363</f>
        <v>FT</v>
      </c>
      <c r="L363" s="50" t="str">
        <f>'1-4. Gather employee data'!N363</f>
        <v>N/A</v>
      </c>
      <c r="M363" s="50" t="str">
        <f>'1-4. Gather employee data'!O363</f>
        <v>Nashville</v>
      </c>
      <c r="N363" s="50" t="str">
        <f>'1-4. Gather employee data'!P363</f>
        <v>Davidson</v>
      </c>
      <c r="O363" s="50" t="str">
        <f>'1-4. Gather employee data'!T363</f>
        <v>TN</v>
      </c>
      <c r="P363" s="50" t="str">
        <f>'1-4. Gather employee data'!V363</f>
        <v>Davidson County, TN</v>
      </c>
      <c r="Q363" s="59">
        <f>VLOOKUP(P363,'6. Gather living wage data'!$B$11:$Q$1048576,16,FALSE)</f>
        <v>15.32</v>
      </c>
      <c r="R363" s="60">
        <f>Q363*'Standards &amp; Assumptions'!$C$10*'Standards &amp; Assumptions'!$C$11</f>
        <v>31865.599999999999</v>
      </c>
      <c r="S363" s="28">
        <f t="shared" si="36"/>
        <v>2.0157868050866448</v>
      </c>
      <c r="T363" s="27">
        <f t="shared" si="37"/>
        <v>4289.9169606887081</v>
      </c>
      <c r="U363" s="26" t="str">
        <f t="shared" si="38"/>
        <v>Yes</v>
      </c>
      <c r="V363" s="26">
        <f>R363*('Standards &amp; Assumptions'!$C$12)</f>
        <v>4779.8399999999992</v>
      </c>
      <c r="W363" s="26">
        <f t="shared" si="39"/>
        <v>27085.759999999998</v>
      </c>
      <c r="X363" s="26">
        <f t="shared" si="40"/>
        <v>36645.439999999995</v>
      </c>
      <c r="Y363" s="26" t="str">
        <f t="shared" si="41"/>
        <v>Yes</v>
      </c>
    </row>
    <row r="364" spans="2:25" ht="15" thickBot="1" x14ac:dyDescent="0.35">
      <c r="B364" s="154">
        <f>'1-4. Gather employee data'!B364</f>
        <v>352</v>
      </c>
      <c r="C364" s="50" t="str">
        <f>'1-4. Gather employee data'!C364</f>
        <v>Sales Associate</v>
      </c>
      <c r="D364" s="50" t="str">
        <f>'1-4. Gather employee data'!D364</f>
        <v>Apparel</v>
      </c>
      <c r="E364" s="61">
        <f>'1-4. Gather employee data'!E364</f>
        <v>44024</v>
      </c>
      <c r="F364" s="61">
        <f>'1-4. Gather employee data'!F364</f>
        <v>43647</v>
      </c>
      <c r="G364" s="60">
        <f>'1-4. Gather employee data'!I364</f>
        <v>36200.852292141426</v>
      </c>
      <c r="H364" s="50">
        <f>'1-4. Gather employee data'!J364</f>
        <v>2085.6</v>
      </c>
      <c r="I364" s="59">
        <f>'1-4. Gather employee data'!K364</f>
        <v>17.357524113991861</v>
      </c>
      <c r="J364" s="50" t="str">
        <f>'1-4. Gather employee data'!L364</f>
        <v>Active</v>
      </c>
      <c r="K364" s="50" t="str">
        <f>'1-4. Gather employee data'!M364</f>
        <v>FT</v>
      </c>
      <c r="L364" s="50" t="str">
        <f>'1-4. Gather employee data'!N364</f>
        <v>N/A</v>
      </c>
      <c r="M364" s="50" t="str">
        <f>'1-4. Gather employee data'!O364</f>
        <v>Nashville</v>
      </c>
      <c r="N364" s="50" t="str">
        <f>'1-4. Gather employee data'!P364</f>
        <v>Davidson</v>
      </c>
      <c r="O364" s="50" t="str">
        <f>'1-4. Gather employee data'!T364</f>
        <v>TN</v>
      </c>
      <c r="P364" s="50" t="str">
        <f>'1-4. Gather employee data'!V364</f>
        <v>Davidson County, TN</v>
      </c>
      <c r="Q364" s="59">
        <f>VLOOKUP(P364,'6. Gather living wage data'!$B$11:$Q$1048576,16,FALSE)</f>
        <v>15.32</v>
      </c>
      <c r="R364" s="60">
        <f>Q364*'Standards &amp; Assumptions'!$C$10*'Standards &amp; Assumptions'!$C$11</f>
        <v>31865.599999999999</v>
      </c>
      <c r="S364" s="28">
        <f t="shared" si="36"/>
        <v>2.0375241139918607</v>
      </c>
      <c r="T364" s="27">
        <f t="shared" si="37"/>
        <v>4335.2522921414275</v>
      </c>
      <c r="U364" s="26" t="str">
        <f t="shared" si="38"/>
        <v>Yes</v>
      </c>
      <c r="V364" s="26">
        <f>R364*('Standards &amp; Assumptions'!$C$12)</f>
        <v>4779.8399999999992</v>
      </c>
      <c r="W364" s="26">
        <f t="shared" si="39"/>
        <v>27085.759999999998</v>
      </c>
      <c r="X364" s="26">
        <f t="shared" si="40"/>
        <v>36645.439999999995</v>
      </c>
      <c r="Y364" s="26" t="str">
        <f t="shared" si="41"/>
        <v>Yes</v>
      </c>
    </row>
    <row r="365" spans="2:25" ht="15" thickBot="1" x14ac:dyDescent="0.35">
      <c r="B365" s="154">
        <f>'1-4. Gather employee data'!B365</f>
        <v>353</v>
      </c>
      <c r="C365" s="50" t="str">
        <f>'1-4. Gather employee data'!C365</f>
        <v>Sales Associate</v>
      </c>
      <c r="D365" s="50" t="str">
        <f>'1-4. Gather employee data'!D365</f>
        <v>Apparel</v>
      </c>
      <c r="E365" s="61">
        <f>'1-4. Gather employee data'!E365</f>
        <v>44025</v>
      </c>
      <c r="F365" s="61">
        <f>'1-4. Gather employee data'!F365</f>
        <v>43647</v>
      </c>
      <c r="G365" s="60">
        <f>'1-4. Gather employee data'!I365</f>
        <v>36255.462531425197</v>
      </c>
      <c r="H365" s="50">
        <f>'1-4. Gather employee data'!J365</f>
        <v>2085.6</v>
      </c>
      <c r="I365" s="59">
        <f>'1-4. Gather employee data'!K365</f>
        <v>17.383708540192366</v>
      </c>
      <c r="J365" s="50" t="str">
        <f>'1-4. Gather employee data'!L365</f>
        <v>Active</v>
      </c>
      <c r="K365" s="50" t="str">
        <f>'1-4. Gather employee data'!M365</f>
        <v>FT</v>
      </c>
      <c r="L365" s="50" t="str">
        <f>'1-4. Gather employee data'!N365</f>
        <v>N/A</v>
      </c>
      <c r="M365" s="50" t="str">
        <f>'1-4. Gather employee data'!O365</f>
        <v>Nashville</v>
      </c>
      <c r="N365" s="50" t="str">
        <f>'1-4. Gather employee data'!P365</f>
        <v>Davidson</v>
      </c>
      <c r="O365" s="50" t="str">
        <f>'1-4. Gather employee data'!T365</f>
        <v>TN</v>
      </c>
      <c r="P365" s="50" t="str">
        <f>'1-4. Gather employee data'!V365</f>
        <v>Davidson County, TN</v>
      </c>
      <c r="Q365" s="59">
        <f>VLOOKUP(P365,'6. Gather living wage data'!$B$11:$Q$1048576,16,FALSE)</f>
        <v>15.32</v>
      </c>
      <c r="R365" s="60">
        <f>Q365*'Standards &amp; Assumptions'!$C$10*'Standards &amp; Assumptions'!$C$11</f>
        <v>31865.599999999999</v>
      </c>
      <c r="S365" s="28">
        <f t="shared" si="36"/>
        <v>2.0637085401923656</v>
      </c>
      <c r="T365" s="27">
        <f t="shared" si="37"/>
        <v>4389.8625314251985</v>
      </c>
      <c r="U365" s="26" t="str">
        <f t="shared" si="38"/>
        <v>Yes</v>
      </c>
      <c r="V365" s="26">
        <f>R365*('Standards &amp; Assumptions'!$C$12)</f>
        <v>4779.8399999999992</v>
      </c>
      <c r="W365" s="26">
        <f t="shared" si="39"/>
        <v>27085.759999999998</v>
      </c>
      <c r="X365" s="26">
        <f t="shared" si="40"/>
        <v>36645.439999999995</v>
      </c>
      <c r="Y365" s="26" t="str">
        <f t="shared" si="41"/>
        <v>Yes</v>
      </c>
    </row>
    <row r="366" spans="2:25" ht="15" thickBot="1" x14ac:dyDescent="0.35">
      <c r="B366" s="154">
        <f>'1-4. Gather employee data'!B366</f>
        <v>354</v>
      </c>
      <c r="C366" s="50" t="str">
        <f>'1-4. Gather employee data'!C366</f>
        <v>Sales Associate</v>
      </c>
      <c r="D366" s="50" t="str">
        <f>'1-4. Gather employee data'!D366</f>
        <v>Apparel</v>
      </c>
      <c r="E366" s="61">
        <f>'1-4. Gather employee data'!E366</f>
        <v>44026</v>
      </c>
      <c r="F366" s="61">
        <f>'1-4. Gather employee data'!F366</f>
        <v>43647</v>
      </c>
      <c r="G366" s="60">
        <f>'1-4. Gather employee data'!I366</f>
        <v>36265.013242303132</v>
      </c>
      <c r="H366" s="50">
        <f>'1-4. Gather employee data'!J366</f>
        <v>2085.6</v>
      </c>
      <c r="I366" s="59">
        <f>'1-4. Gather employee data'!K366</f>
        <v>17.388287899071315</v>
      </c>
      <c r="J366" s="50" t="str">
        <f>'1-4. Gather employee data'!L366</f>
        <v>Active</v>
      </c>
      <c r="K366" s="50" t="str">
        <f>'1-4. Gather employee data'!M366</f>
        <v>FT</v>
      </c>
      <c r="L366" s="50" t="str">
        <f>'1-4. Gather employee data'!N366</f>
        <v>N/A</v>
      </c>
      <c r="M366" s="50" t="str">
        <f>'1-4. Gather employee data'!O366</f>
        <v>Nashville</v>
      </c>
      <c r="N366" s="50" t="str">
        <f>'1-4. Gather employee data'!P366</f>
        <v>Davidson</v>
      </c>
      <c r="O366" s="50" t="str">
        <f>'1-4. Gather employee data'!T366</f>
        <v>TN</v>
      </c>
      <c r="P366" s="50" t="str">
        <f>'1-4. Gather employee data'!V366</f>
        <v>Davidson County, TN</v>
      </c>
      <c r="Q366" s="59">
        <f>VLOOKUP(P366,'6. Gather living wage data'!$B$11:$Q$1048576,16,FALSE)</f>
        <v>15.32</v>
      </c>
      <c r="R366" s="60">
        <f>Q366*'Standards &amp; Assumptions'!$C$10*'Standards &amp; Assumptions'!$C$11</f>
        <v>31865.599999999999</v>
      </c>
      <c r="S366" s="28">
        <f t="shared" si="36"/>
        <v>2.0682878990713149</v>
      </c>
      <c r="T366" s="27">
        <f t="shared" si="37"/>
        <v>4399.4132423031333</v>
      </c>
      <c r="U366" s="26" t="str">
        <f t="shared" si="38"/>
        <v>Yes</v>
      </c>
      <c r="V366" s="26">
        <f>R366*('Standards &amp; Assumptions'!$C$12)</f>
        <v>4779.8399999999992</v>
      </c>
      <c r="W366" s="26">
        <f t="shared" si="39"/>
        <v>27085.759999999998</v>
      </c>
      <c r="X366" s="26">
        <f t="shared" si="40"/>
        <v>36645.439999999995</v>
      </c>
      <c r="Y366" s="26" t="str">
        <f t="shared" si="41"/>
        <v>Yes</v>
      </c>
    </row>
    <row r="367" spans="2:25" ht="15" thickBot="1" x14ac:dyDescent="0.35">
      <c r="B367" s="154">
        <f>'1-4. Gather employee data'!B367</f>
        <v>355</v>
      </c>
      <c r="C367" s="50" t="str">
        <f>'1-4. Gather employee data'!C367</f>
        <v>Sales Associate</v>
      </c>
      <c r="D367" s="50" t="str">
        <f>'1-4. Gather employee data'!D367</f>
        <v>Apparel</v>
      </c>
      <c r="E367" s="61">
        <f>'1-4. Gather employee data'!E367</f>
        <v>44027</v>
      </c>
      <c r="F367" s="61">
        <f>'1-4. Gather employee data'!F367</f>
        <v>43647</v>
      </c>
      <c r="G367" s="60">
        <f>'1-4. Gather employee data'!I367</f>
        <v>27204.977269229475</v>
      </c>
      <c r="H367" s="50">
        <f>'1-4. Gather employee data'!J367</f>
        <v>1564.2</v>
      </c>
      <c r="I367" s="59">
        <f>'1-4. Gather employee data'!K367</f>
        <v>17.392262670521337</v>
      </c>
      <c r="J367" s="50" t="str">
        <f>'1-4. Gather employee data'!L367</f>
        <v>Active</v>
      </c>
      <c r="K367" s="50" t="str">
        <f>'1-4. Gather employee data'!M367</f>
        <v>FT</v>
      </c>
      <c r="L367" s="50" t="str">
        <f>'1-4. Gather employee data'!N367</f>
        <v>N/A</v>
      </c>
      <c r="M367" s="50" t="str">
        <f>'1-4. Gather employee data'!O367</f>
        <v>Nashville</v>
      </c>
      <c r="N367" s="50" t="str">
        <f>'1-4. Gather employee data'!P367</f>
        <v>Davidson</v>
      </c>
      <c r="O367" s="50" t="str">
        <f>'1-4. Gather employee data'!T367</f>
        <v>TN</v>
      </c>
      <c r="P367" s="50" t="str">
        <f>'1-4. Gather employee data'!V367</f>
        <v>Davidson County, TN</v>
      </c>
      <c r="Q367" s="59">
        <f>VLOOKUP(P367,'6. Gather living wage data'!$B$11:$Q$1048576,16,FALSE)</f>
        <v>15.32</v>
      </c>
      <c r="R367" s="60">
        <f>Q367*'Standards &amp; Assumptions'!$C$10*'Standards &amp; Assumptions'!$C$11</f>
        <v>31865.599999999999</v>
      </c>
      <c r="S367" s="28">
        <f t="shared" si="36"/>
        <v>2.0722626705213365</v>
      </c>
      <c r="T367" s="27">
        <f t="shared" si="37"/>
        <v>-4660.622730770523</v>
      </c>
      <c r="U367" s="26" t="str">
        <f t="shared" si="38"/>
        <v>No</v>
      </c>
      <c r="V367" s="26">
        <f>R367*('Standards &amp; Assumptions'!$C$12)</f>
        <v>4779.8399999999992</v>
      </c>
      <c r="W367" s="26">
        <f t="shared" si="39"/>
        <v>27085.759999999998</v>
      </c>
      <c r="X367" s="26">
        <f t="shared" si="40"/>
        <v>36645.439999999995</v>
      </c>
      <c r="Y367" s="26" t="str">
        <f t="shared" si="41"/>
        <v>Yes</v>
      </c>
    </row>
    <row r="368" spans="2:25" ht="15" thickBot="1" x14ac:dyDescent="0.35">
      <c r="B368" s="154">
        <f>'1-4. Gather employee data'!B368</f>
        <v>356</v>
      </c>
      <c r="C368" s="50" t="str">
        <f>'1-4. Gather employee data'!C368</f>
        <v>Sales Associate</v>
      </c>
      <c r="D368" s="50" t="str">
        <f>'1-4. Gather employee data'!D368</f>
        <v>Apparel</v>
      </c>
      <c r="E368" s="61">
        <f>'1-4. Gather employee data'!E368</f>
        <v>42005</v>
      </c>
      <c r="F368" s="61">
        <f>'1-4. Gather employee data'!F368</f>
        <v>43647</v>
      </c>
      <c r="G368" s="60">
        <f>'1-4. Gather employee data'!I368</f>
        <v>36292.216605384281</v>
      </c>
      <c r="H368" s="50">
        <f>'1-4. Gather employee data'!J368</f>
        <v>2085.6</v>
      </c>
      <c r="I368" s="59">
        <f>'1-4. Gather employee data'!K368</f>
        <v>17.401331322106003</v>
      </c>
      <c r="J368" s="50" t="str">
        <f>'1-4. Gather employee data'!L368</f>
        <v>Active</v>
      </c>
      <c r="K368" s="50" t="str">
        <f>'1-4. Gather employee data'!M368</f>
        <v>FT</v>
      </c>
      <c r="L368" s="50" t="str">
        <f>'1-4. Gather employee data'!N368</f>
        <v>N/A</v>
      </c>
      <c r="M368" s="50" t="str">
        <f>'1-4. Gather employee data'!O368</f>
        <v>Nashville</v>
      </c>
      <c r="N368" s="50" t="str">
        <f>'1-4. Gather employee data'!P368</f>
        <v>Davidson</v>
      </c>
      <c r="O368" s="50" t="str">
        <f>'1-4. Gather employee data'!T368</f>
        <v>TN</v>
      </c>
      <c r="P368" s="50" t="str">
        <f>'1-4. Gather employee data'!V368</f>
        <v>Davidson County, TN</v>
      </c>
      <c r="Q368" s="59">
        <f>VLOOKUP(P368,'6. Gather living wage data'!$B$11:$Q$1048576,16,FALSE)</f>
        <v>15.32</v>
      </c>
      <c r="R368" s="60">
        <f>Q368*'Standards &amp; Assumptions'!$C$10*'Standards &amp; Assumptions'!$C$11</f>
        <v>31865.599999999999</v>
      </c>
      <c r="S368" s="28">
        <f t="shared" si="36"/>
        <v>2.0813313221060028</v>
      </c>
      <c r="T368" s="27">
        <f t="shared" si="37"/>
        <v>4426.6166053842826</v>
      </c>
      <c r="U368" s="26" t="str">
        <f t="shared" si="38"/>
        <v>Yes</v>
      </c>
      <c r="V368" s="26">
        <f>R368*('Standards &amp; Assumptions'!$C$12)</f>
        <v>4779.8399999999992</v>
      </c>
      <c r="W368" s="26">
        <f t="shared" si="39"/>
        <v>27085.759999999998</v>
      </c>
      <c r="X368" s="26">
        <f t="shared" si="40"/>
        <v>36645.439999999995</v>
      </c>
      <c r="Y368" s="26" t="str">
        <f t="shared" si="41"/>
        <v>Yes</v>
      </c>
    </row>
    <row r="369" spans="2:25" ht="15" thickBot="1" x14ac:dyDescent="0.35">
      <c r="B369" s="154">
        <f>'1-4. Gather employee data'!B369</f>
        <v>357</v>
      </c>
      <c r="C369" s="50" t="str">
        <f>'1-4. Gather employee data'!C369</f>
        <v>Sales Associate</v>
      </c>
      <c r="D369" s="50" t="str">
        <f>'1-4. Gather employee data'!D369</f>
        <v>Apparel</v>
      </c>
      <c r="E369" s="61">
        <f>'1-4. Gather employee data'!E369</f>
        <v>43101</v>
      </c>
      <c r="F369" s="61">
        <f>'1-4. Gather employee data'!F369</f>
        <v>43647</v>
      </c>
      <c r="G369" s="60">
        <f>'1-4. Gather employee data'!I369</f>
        <v>36310.879636368998</v>
      </c>
      <c r="H369" s="50">
        <f>'1-4. Gather employee data'!J369</f>
        <v>2085.6</v>
      </c>
      <c r="I369" s="59">
        <f>'1-4. Gather employee data'!K369</f>
        <v>17.410279840990121</v>
      </c>
      <c r="J369" s="50" t="str">
        <f>'1-4. Gather employee data'!L369</f>
        <v>Active</v>
      </c>
      <c r="K369" s="50" t="str">
        <f>'1-4. Gather employee data'!M369</f>
        <v>FT</v>
      </c>
      <c r="L369" s="50" t="str">
        <f>'1-4. Gather employee data'!N369</f>
        <v>N/A</v>
      </c>
      <c r="M369" s="50" t="str">
        <f>'1-4. Gather employee data'!O369</f>
        <v>Nashville</v>
      </c>
      <c r="N369" s="50" t="str">
        <f>'1-4. Gather employee data'!P369</f>
        <v>Davidson</v>
      </c>
      <c r="O369" s="50" t="str">
        <f>'1-4. Gather employee data'!T369</f>
        <v>TN</v>
      </c>
      <c r="P369" s="50" t="str">
        <f>'1-4. Gather employee data'!V369</f>
        <v>Davidson County, TN</v>
      </c>
      <c r="Q369" s="59">
        <f>VLOOKUP(P369,'6. Gather living wage data'!$B$11:$Q$1048576,16,FALSE)</f>
        <v>15.32</v>
      </c>
      <c r="R369" s="60">
        <f>Q369*'Standards &amp; Assumptions'!$C$10*'Standards &amp; Assumptions'!$C$11</f>
        <v>31865.599999999999</v>
      </c>
      <c r="S369" s="28">
        <f t="shared" si="36"/>
        <v>2.0902798409901209</v>
      </c>
      <c r="T369" s="27">
        <f t="shared" si="37"/>
        <v>4445.2796363689995</v>
      </c>
      <c r="U369" s="26" t="str">
        <f t="shared" si="38"/>
        <v>Yes</v>
      </c>
      <c r="V369" s="26">
        <f>R369*('Standards &amp; Assumptions'!$C$12)</f>
        <v>4779.8399999999992</v>
      </c>
      <c r="W369" s="26">
        <f t="shared" si="39"/>
        <v>27085.759999999998</v>
      </c>
      <c r="X369" s="26">
        <f t="shared" si="40"/>
        <v>36645.439999999995</v>
      </c>
      <c r="Y369" s="26" t="str">
        <f t="shared" si="41"/>
        <v>Yes</v>
      </c>
    </row>
    <row r="370" spans="2:25" ht="15" thickBot="1" x14ac:dyDescent="0.35">
      <c r="B370" s="154">
        <f>'1-4. Gather employee data'!B370</f>
        <v>358</v>
      </c>
      <c r="C370" s="50" t="str">
        <f>'1-4. Gather employee data'!C370</f>
        <v>Sales Associate</v>
      </c>
      <c r="D370" s="50" t="str">
        <f>'1-4. Gather employee data'!D370</f>
        <v>Apparel</v>
      </c>
      <c r="E370" s="61">
        <f>'1-4. Gather employee data'!E370</f>
        <v>42005</v>
      </c>
      <c r="F370" s="61">
        <f>'1-4. Gather employee data'!F370</f>
        <v>43647</v>
      </c>
      <c r="G370" s="60">
        <f>'1-4. Gather employee data'!I370</f>
        <v>36324.400330919081</v>
      </c>
      <c r="H370" s="50">
        <f>'1-4. Gather employee data'!J370</f>
        <v>2085.6</v>
      </c>
      <c r="I370" s="59">
        <f>'1-4. Gather employee data'!K370</f>
        <v>17.416762721000712</v>
      </c>
      <c r="J370" s="50" t="str">
        <f>'1-4. Gather employee data'!L370</f>
        <v>Active</v>
      </c>
      <c r="K370" s="50" t="str">
        <f>'1-4. Gather employee data'!M370</f>
        <v>FT</v>
      </c>
      <c r="L370" s="50" t="str">
        <f>'1-4. Gather employee data'!N370</f>
        <v>N/A</v>
      </c>
      <c r="M370" s="50" t="str">
        <f>'1-4. Gather employee data'!O370</f>
        <v>Nashville</v>
      </c>
      <c r="N370" s="50" t="str">
        <f>'1-4. Gather employee data'!P370</f>
        <v>Davidson</v>
      </c>
      <c r="O370" s="50" t="str">
        <f>'1-4. Gather employee data'!T370</f>
        <v>TN</v>
      </c>
      <c r="P370" s="50" t="str">
        <f>'1-4. Gather employee data'!V370</f>
        <v>Davidson County, TN</v>
      </c>
      <c r="Q370" s="59">
        <f>VLOOKUP(P370,'6. Gather living wage data'!$B$11:$Q$1048576,16,FALSE)</f>
        <v>15.32</v>
      </c>
      <c r="R370" s="60">
        <f>Q370*'Standards &amp; Assumptions'!$C$10*'Standards &amp; Assumptions'!$C$11</f>
        <v>31865.599999999999</v>
      </c>
      <c r="S370" s="28">
        <f t="shared" si="36"/>
        <v>2.0967627210007116</v>
      </c>
      <c r="T370" s="27">
        <f t="shared" si="37"/>
        <v>4458.8003309190826</v>
      </c>
      <c r="U370" s="26" t="str">
        <f t="shared" si="38"/>
        <v>Yes</v>
      </c>
      <c r="V370" s="26">
        <f>R370*('Standards &amp; Assumptions'!$C$12)</f>
        <v>4779.8399999999992</v>
      </c>
      <c r="W370" s="26">
        <f t="shared" si="39"/>
        <v>27085.759999999998</v>
      </c>
      <c r="X370" s="26">
        <f t="shared" si="40"/>
        <v>36645.439999999995</v>
      </c>
      <c r="Y370" s="26" t="str">
        <f t="shared" si="41"/>
        <v>Yes</v>
      </c>
    </row>
    <row r="371" spans="2:25" ht="15" thickBot="1" x14ac:dyDescent="0.35">
      <c r="B371" s="154">
        <f>'1-4. Gather employee data'!B371</f>
        <v>359</v>
      </c>
      <c r="C371" s="50" t="str">
        <f>'1-4. Gather employee data'!C371</f>
        <v>Sales Associate</v>
      </c>
      <c r="D371" s="50" t="str">
        <f>'1-4. Gather employee data'!D371</f>
        <v>Apparel</v>
      </c>
      <c r="E371" s="61">
        <f>'1-4. Gather employee data'!E371</f>
        <v>43101</v>
      </c>
      <c r="F371" s="61">
        <f>'1-4. Gather employee data'!F371</f>
        <v>43647</v>
      </c>
      <c r="G371" s="60">
        <f>'1-4. Gather employee data'!I371</f>
        <v>36335.487045818641</v>
      </c>
      <c r="H371" s="50">
        <f>'1-4. Gather employee data'!J371</f>
        <v>2085.6</v>
      </c>
      <c r="I371" s="59">
        <f>'1-4. Gather employee data'!K371</f>
        <v>17.422078560519104</v>
      </c>
      <c r="J371" s="50" t="str">
        <f>'1-4. Gather employee data'!L371</f>
        <v>Active</v>
      </c>
      <c r="K371" s="50" t="str">
        <f>'1-4. Gather employee data'!M371</f>
        <v>FT</v>
      </c>
      <c r="L371" s="50" t="str">
        <f>'1-4. Gather employee data'!N371</f>
        <v>N/A</v>
      </c>
      <c r="M371" s="50" t="str">
        <f>'1-4. Gather employee data'!O371</f>
        <v>Nashville</v>
      </c>
      <c r="N371" s="50" t="str">
        <f>'1-4. Gather employee data'!P371</f>
        <v>Davidson</v>
      </c>
      <c r="O371" s="50" t="str">
        <f>'1-4. Gather employee data'!T371</f>
        <v>TN</v>
      </c>
      <c r="P371" s="50" t="str">
        <f>'1-4. Gather employee data'!V371</f>
        <v>Davidson County, TN</v>
      </c>
      <c r="Q371" s="59">
        <f>VLOOKUP(P371,'6. Gather living wage data'!$B$11:$Q$1048576,16,FALSE)</f>
        <v>15.32</v>
      </c>
      <c r="R371" s="60">
        <f>Q371*'Standards &amp; Assumptions'!$C$10*'Standards &amp; Assumptions'!$C$11</f>
        <v>31865.599999999999</v>
      </c>
      <c r="S371" s="28">
        <f t="shared" si="36"/>
        <v>2.1020785605191037</v>
      </c>
      <c r="T371" s="27">
        <f t="shared" si="37"/>
        <v>4469.8870458186429</v>
      </c>
      <c r="U371" s="26" t="str">
        <f t="shared" si="38"/>
        <v>Yes</v>
      </c>
      <c r="V371" s="26">
        <f>R371*('Standards &amp; Assumptions'!$C$12)</f>
        <v>4779.8399999999992</v>
      </c>
      <c r="W371" s="26">
        <f t="shared" si="39"/>
        <v>27085.759999999998</v>
      </c>
      <c r="X371" s="26">
        <f t="shared" si="40"/>
        <v>36645.439999999995</v>
      </c>
      <c r="Y371" s="26" t="str">
        <f t="shared" si="41"/>
        <v>Yes</v>
      </c>
    </row>
    <row r="372" spans="2:25" ht="15" thickBot="1" x14ac:dyDescent="0.35">
      <c r="B372" s="154">
        <f>'1-4. Gather employee data'!B372</f>
        <v>360</v>
      </c>
      <c r="C372" s="50" t="str">
        <f>'1-4. Gather employee data'!C372</f>
        <v>Sales Associate</v>
      </c>
      <c r="D372" s="50" t="str">
        <f>'1-4. Gather employee data'!D372</f>
        <v>Apparel</v>
      </c>
      <c r="E372" s="61">
        <f>'1-4. Gather employee data'!E372</f>
        <v>42005</v>
      </c>
      <c r="F372" s="61">
        <f>'1-4. Gather employee data'!F372</f>
        <v>43647</v>
      </c>
      <c r="G372" s="60">
        <f>'1-4. Gather employee data'!I372</f>
        <v>36343.166535195152</v>
      </c>
      <c r="H372" s="50">
        <f>'1-4. Gather employee data'!J372</f>
        <v>2085.6</v>
      </c>
      <c r="I372" s="59">
        <f>'1-4. Gather employee data'!K372</f>
        <v>17.42576070924202</v>
      </c>
      <c r="J372" s="50" t="str">
        <f>'1-4. Gather employee data'!L372</f>
        <v>Active</v>
      </c>
      <c r="K372" s="50" t="str">
        <f>'1-4. Gather employee data'!M372</f>
        <v>FT</v>
      </c>
      <c r="L372" s="50" t="str">
        <f>'1-4. Gather employee data'!N372</f>
        <v>N/A</v>
      </c>
      <c r="M372" s="50" t="str">
        <f>'1-4. Gather employee data'!O372</f>
        <v>Nashville</v>
      </c>
      <c r="N372" s="50" t="str">
        <f>'1-4. Gather employee data'!P372</f>
        <v>Davidson</v>
      </c>
      <c r="O372" s="50" t="str">
        <f>'1-4. Gather employee data'!T372</f>
        <v>TN</v>
      </c>
      <c r="P372" s="50" t="str">
        <f>'1-4. Gather employee data'!V372</f>
        <v>Davidson County, TN</v>
      </c>
      <c r="Q372" s="59">
        <f>VLOOKUP(P372,'6. Gather living wage data'!$B$11:$Q$1048576,16,FALSE)</f>
        <v>15.32</v>
      </c>
      <c r="R372" s="60">
        <f>Q372*'Standards &amp; Assumptions'!$C$10*'Standards &amp; Assumptions'!$C$11</f>
        <v>31865.599999999999</v>
      </c>
      <c r="S372" s="28">
        <f t="shared" si="36"/>
        <v>2.1057607092420199</v>
      </c>
      <c r="T372" s="27">
        <f t="shared" si="37"/>
        <v>4477.5665351951538</v>
      </c>
      <c r="U372" s="26" t="str">
        <f t="shared" si="38"/>
        <v>Yes</v>
      </c>
      <c r="V372" s="26">
        <f>R372*('Standards &amp; Assumptions'!$C$12)</f>
        <v>4779.8399999999992</v>
      </c>
      <c r="W372" s="26">
        <f t="shared" si="39"/>
        <v>27085.759999999998</v>
      </c>
      <c r="X372" s="26">
        <f t="shared" si="40"/>
        <v>36645.439999999995</v>
      </c>
      <c r="Y372" s="26" t="str">
        <f t="shared" si="41"/>
        <v>Yes</v>
      </c>
    </row>
    <row r="373" spans="2:25" ht="15" thickBot="1" x14ac:dyDescent="0.35">
      <c r="B373" s="154">
        <f>'1-4. Gather employee data'!B373</f>
        <v>361</v>
      </c>
      <c r="C373" s="50" t="str">
        <f>'1-4. Gather employee data'!C373</f>
        <v>Sales Associate</v>
      </c>
      <c r="D373" s="50" t="str">
        <f>'1-4. Gather employee data'!D373</f>
        <v>Apparel</v>
      </c>
      <c r="E373" s="61">
        <f>'1-4. Gather employee data'!E373</f>
        <v>43101</v>
      </c>
      <c r="F373" s="61">
        <f>'1-4. Gather employee data'!F373</f>
        <v>43647</v>
      </c>
      <c r="G373" s="60">
        <f>'1-4. Gather employee data'!I373</f>
        <v>36362.317293328611</v>
      </c>
      <c r="H373" s="50">
        <f>'1-4. Gather employee data'!J373</f>
        <v>2085.6</v>
      </c>
      <c r="I373" s="59">
        <f>'1-4. Gather employee data'!K373</f>
        <v>17.434943082723731</v>
      </c>
      <c r="J373" s="50" t="str">
        <f>'1-4. Gather employee data'!L373</f>
        <v>Active</v>
      </c>
      <c r="K373" s="50" t="str">
        <f>'1-4. Gather employee data'!M373</f>
        <v>FT</v>
      </c>
      <c r="L373" s="50" t="str">
        <f>'1-4. Gather employee data'!N373</f>
        <v>N/A</v>
      </c>
      <c r="M373" s="50" t="str">
        <f>'1-4. Gather employee data'!O373</f>
        <v>Nashville</v>
      </c>
      <c r="N373" s="50" t="str">
        <f>'1-4. Gather employee data'!P373</f>
        <v>Davidson</v>
      </c>
      <c r="O373" s="50" t="str">
        <f>'1-4. Gather employee data'!T373</f>
        <v>TN</v>
      </c>
      <c r="P373" s="50" t="str">
        <f>'1-4. Gather employee data'!V373</f>
        <v>Davidson County, TN</v>
      </c>
      <c r="Q373" s="59">
        <f>VLOOKUP(P373,'6. Gather living wage data'!$B$11:$Q$1048576,16,FALSE)</f>
        <v>15.32</v>
      </c>
      <c r="R373" s="60">
        <f>Q373*'Standards &amp; Assumptions'!$C$10*'Standards &amp; Assumptions'!$C$11</f>
        <v>31865.599999999999</v>
      </c>
      <c r="S373" s="28">
        <f t="shared" si="36"/>
        <v>2.1149430827237303</v>
      </c>
      <c r="T373" s="27">
        <f t="shared" si="37"/>
        <v>4496.7172933286129</v>
      </c>
      <c r="U373" s="26" t="str">
        <f t="shared" si="38"/>
        <v>Yes</v>
      </c>
      <c r="V373" s="26">
        <f>R373*('Standards &amp; Assumptions'!$C$12)</f>
        <v>4779.8399999999992</v>
      </c>
      <c r="W373" s="26">
        <f t="shared" si="39"/>
        <v>27085.759999999998</v>
      </c>
      <c r="X373" s="26">
        <f t="shared" si="40"/>
        <v>36645.439999999995</v>
      </c>
      <c r="Y373" s="26" t="str">
        <f t="shared" si="41"/>
        <v>Yes</v>
      </c>
    </row>
    <row r="374" spans="2:25" ht="15" thickBot="1" x14ac:dyDescent="0.35">
      <c r="B374" s="154">
        <f>'1-4. Gather employee data'!B374</f>
        <v>362</v>
      </c>
      <c r="C374" s="50" t="str">
        <f>'1-4. Gather employee data'!C374</f>
        <v>Sales Associate</v>
      </c>
      <c r="D374" s="50" t="str">
        <f>'1-4. Gather employee data'!D374</f>
        <v>Apparel</v>
      </c>
      <c r="E374" s="61">
        <f>'1-4. Gather employee data'!E374</f>
        <v>42005</v>
      </c>
      <c r="F374" s="61">
        <f>'1-4. Gather employee data'!F374</f>
        <v>43647</v>
      </c>
      <c r="G374" s="60">
        <f>'1-4. Gather employee data'!I374</f>
        <v>36404.51946181884</v>
      </c>
      <c r="H374" s="50">
        <f>'1-4. Gather employee data'!J374</f>
        <v>2085.6</v>
      </c>
      <c r="I374" s="59">
        <f>'1-4. Gather employee data'!K374</f>
        <v>17.455178107891658</v>
      </c>
      <c r="J374" s="50" t="str">
        <f>'1-4. Gather employee data'!L374</f>
        <v>Active</v>
      </c>
      <c r="K374" s="50" t="str">
        <f>'1-4. Gather employee data'!M374</f>
        <v>FT</v>
      </c>
      <c r="L374" s="50" t="str">
        <f>'1-4. Gather employee data'!N374</f>
        <v>N/A</v>
      </c>
      <c r="M374" s="50" t="str">
        <f>'1-4. Gather employee data'!O374</f>
        <v>Nashville</v>
      </c>
      <c r="N374" s="50" t="str">
        <f>'1-4. Gather employee data'!P374</f>
        <v>Davidson</v>
      </c>
      <c r="O374" s="50" t="str">
        <f>'1-4. Gather employee data'!T374</f>
        <v>TN</v>
      </c>
      <c r="P374" s="50" t="str">
        <f>'1-4. Gather employee data'!V374</f>
        <v>Davidson County, TN</v>
      </c>
      <c r="Q374" s="59">
        <f>VLOOKUP(P374,'6. Gather living wage data'!$B$11:$Q$1048576,16,FALSE)</f>
        <v>15.32</v>
      </c>
      <c r="R374" s="60">
        <f>Q374*'Standards &amp; Assumptions'!$C$10*'Standards &amp; Assumptions'!$C$11</f>
        <v>31865.599999999999</v>
      </c>
      <c r="S374" s="28">
        <f t="shared" si="36"/>
        <v>2.1351781078916581</v>
      </c>
      <c r="T374" s="27">
        <f t="shared" si="37"/>
        <v>4538.9194618188412</v>
      </c>
      <c r="U374" s="26" t="str">
        <f t="shared" si="38"/>
        <v>Yes</v>
      </c>
      <c r="V374" s="26">
        <f>R374*('Standards &amp; Assumptions'!$C$12)</f>
        <v>4779.8399999999992</v>
      </c>
      <c r="W374" s="26">
        <f t="shared" si="39"/>
        <v>27085.759999999998</v>
      </c>
      <c r="X374" s="26">
        <f t="shared" si="40"/>
        <v>36645.439999999995</v>
      </c>
      <c r="Y374" s="26" t="str">
        <f t="shared" si="41"/>
        <v>Yes</v>
      </c>
    </row>
    <row r="375" spans="2:25" ht="15" thickBot="1" x14ac:dyDescent="0.35">
      <c r="B375" s="154">
        <f>'1-4. Gather employee data'!B375</f>
        <v>363</v>
      </c>
      <c r="C375" s="50" t="str">
        <f>'1-4. Gather employee data'!C375</f>
        <v>Sales Associate</v>
      </c>
      <c r="D375" s="50" t="str">
        <f>'1-4. Gather employee data'!D375</f>
        <v>Apparel</v>
      </c>
      <c r="E375" s="61">
        <f>'1-4. Gather employee data'!E375</f>
        <v>44013</v>
      </c>
      <c r="F375" s="61">
        <f>'1-4. Gather employee data'!F375</f>
        <v>43647</v>
      </c>
      <c r="G375" s="60">
        <f>'1-4. Gather employee data'!I375</f>
        <v>33677.972432056376</v>
      </c>
      <c r="H375" s="50">
        <f>'1-4. Gather employee data'!J375</f>
        <v>1929.18</v>
      </c>
      <c r="I375" s="59">
        <f>'1-4. Gather employee data'!K375</f>
        <v>17.457143673507073</v>
      </c>
      <c r="J375" s="50" t="str">
        <f>'1-4. Gather employee data'!L375</f>
        <v>Active</v>
      </c>
      <c r="K375" s="50" t="str">
        <f>'1-4. Gather employee data'!M375</f>
        <v>FT</v>
      </c>
      <c r="L375" s="50" t="str">
        <f>'1-4. Gather employee data'!N375</f>
        <v>N/A</v>
      </c>
      <c r="M375" s="50" t="str">
        <f>'1-4. Gather employee data'!O375</f>
        <v>Nashville</v>
      </c>
      <c r="N375" s="50" t="str">
        <f>'1-4. Gather employee data'!P375</f>
        <v>Davidson</v>
      </c>
      <c r="O375" s="50" t="str">
        <f>'1-4. Gather employee data'!T375</f>
        <v>TN</v>
      </c>
      <c r="P375" s="50" t="str">
        <f>'1-4. Gather employee data'!V375</f>
        <v>Davidson County, TN</v>
      </c>
      <c r="Q375" s="59">
        <f>VLOOKUP(P375,'6. Gather living wage data'!$B$11:$Q$1048576,16,FALSE)</f>
        <v>15.32</v>
      </c>
      <c r="R375" s="60">
        <f>Q375*'Standards &amp; Assumptions'!$C$10*'Standards &amp; Assumptions'!$C$11</f>
        <v>31865.599999999999</v>
      </c>
      <c r="S375" s="28">
        <f t="shared" si="36"/>
        <v>2.1371436735070724</v>
      </c>
      <c r="T375" s="27">
        <f t="shared" si="37"/>
        <v>1812.3724320563779</v>
      </c>
      <c r="U375" s="26" t="str">
        <f t="shared" si="38"/>
        <v>Yes</v>
      </c>
      <c r="V375" s="26">
        <f>R375*('Standards &amp; Assumptions'!$C$12)</f>
        <v>4779.8399999999992</v>
      </c>
      <c r="W375" s="26">
        <f t="shared" si="39"/>
        <v>27085.759999999998</v>
      </c>
      <c r="X375" s="26">
        <f t="shared" si="40"/>
        <v>36645.439999999995</v>
      </c>
      <c r="Y375" s="26" t="str">
        <f t="shared" si="41"/>
        <v>Yes</v>
      </c>
    </row>
    <row r="376" spans="2:25" ht="15" thickBot="1" x14ac:dyDescent="0.35">
      <c r="B376" s="154">
        <f>'1-4. Gather employee data'!B376</f>
        <v>364</v>
      </c>
      <c r="C376" s="50" t="str">
        <f>'1-4. Gather employee data'!C376</f>
        <v>Sales Associate</v>
      </c>
      <c r="D376" s="50" t="str">
        <f>'1-4. Gather employee data'!D376</f>
        <v>Apparel</v>
      </c>
      <c r="E376" s="61">
        <f>'1-4. Gather employee data'!E376</f>
        <v>44013</v>
      </c>
      <c r="F376" s="61">
        <f>'1-4. Gather employee data'!F376</f>
        <v>43647</v>
      </c>
      <c r="G376" s="60">
        <f>'1-4. Gather employee data'!I376</f>
        <v>33682.422697333306</v>
      </c>
      <c r="H376" s="50">
        <f>'1-4. Gather employee data'!J376</f>
        <v>1929.18</v>
      </c>
      <c r="I376" s="59">
        <f>'1-4. Gather employee data'!K376</f>
        <v>17.45945049053655</v>
      </c>
      <c r="J376" s="50" t="str">
        <f>'1-4. Gather employee data'!L376</f>
        <v>Active</v>
      </c>
      <c r="K376" s="50" t="str">
        <f>'1-4. Gather employee data'!M376</f>
        <v>FT</v>
      </c>
      <c r="L376" s="50" t="str">
        <f>'1-4. Gather employee data'!N376</f>
        <v>N/A</v>
      </c>
      <c r="M376" s="50" t="str">
        <f>'1-4. Gather employee data'!O376</f>
        <v>Nashville</v>
      </c>
      <c r="N376" s="50" t="str">
        <f>'1-4. Gather employee data'!P376</f>
        <v>Davidson</v>
      </c>
      <c r="O376" s="50" t="str">
        <f>'1-4. Gather employee data'!T376</f>
        <v>TN</v>
      </c>
      <c r="P376" s="50" t="str">
        <f>'1-4. Gather employee data'!V376</f>
        <v>Davidson County, TN</v>
      </c>
      <c r="Q376" s="59">
        <f>VLOOKUP(P376,'6. Gather living wage data'!$B$11:$Q$1048576,16,FALSE)</f>
        <v>15.32</v>
      </c>
      <c r="R376" s="60">
        <f>Q376*'Standards &amp; Assumptions'!$C$10*'Standards &amp; Assumptions'!$C$11</f>
        <v>31865.599999999999</v>
      </c>
      <c r="S376" s="28">
        <f t="shared" si="36"/>
        <v>2.1394504905365501</v>
      </c>
      <c r="T376" s="27">
        <f t="shared" si="37"/>
        <v>1816.8226973333076</v>
      </c>
      <c r="U376" s="26" t="str">
        <f t="shared" si="38"/>
        <v>Yes</v>
      </c>
      <c r="V376" s="26">
        <f>R376*('Standards &amp; Assumptions'!$C$12)</f>
        <v>4779.8399999999992</v>
      </c>
      <c r="W376" s="26">
        <f t="shared" si="39"/>
        <v>27085.759999999998</v>
      </c>
      <c r="X376" s="26">
        <f t="shared" si="40"/>
        <v>36645.439999999995</v>
      </c>
      <c r="Y376" s="26" t="str">
        <f t="shared" si="41"/>
        <v>Yes</v>
      </c>
    </row>
    <row r="377" spans="2:25" ht="15" thickBot="1" x14ac:dyDescent="0.35">
      <c r="B377" s="154">
        <f>'1-4. Gather employee data'!B377</f>
        <v>365</v>
      </c>
      <c r="C377" s="50" t="str">
        <f>'1-4. Gather employee data'!C377</f>
        <v>Sales Associate</v>
      </c>
      <c r="D377" s="50" t="str">
        <f>'1-4. Gather employee data'!D377</f>
        <v>Apparel</v>
      </c>
      <c r="E377" s="61">
        <f>'1-4. Gather employee data'!E377</f>
        <v>44013</v>
      </c>
      <c r="F377" s="61">
        <f>'1-4. Gather employee data'!F377</f>
        <v>43647</v>
      </c>
      <c r="G377" s="60">
        <f>'1-4. Gather employee data'!I377</f>
        <v>33687.444432974669</v>
      </c>
      <c r="H377" s="50">
        <f>'1-4. Gather employee data'!J377</f>
        <v>1929.18</v>
      </c>
      <c r="I377" s="59">
        <f>'1-4. Gather employee data'!K377</f>
        <v>17.462053532057489</v>
      </c>
      <c r="J377" s="50" t="str">
        <f>'1-4. Gather employee data'!L377</f>
        <v>Active</v>
      </c>
      <c r="K377" s="50" t="str">
        <f>'1-4. Gather employee data'!M377</f>
        <v>FT</v>
      </c>
      <c r="L377" s="50" t="str">
        <f>'1-4. Gather employee data'!N377</f>
        <v>N/A</v>
      </c>
      <c r="M377" s="50" t="str">
        <f>'1-4. Gather employee data'!O377</f>
        <v>Nashville</v>
      </c>
      <c r="N377" s="50" t="str">
        <f>'1-4. Gather employee data'!P377</f>
        <v>Davidson</v>
      </c>
      <c r="O377" s="50" t="str">
        <f>'1-4. Gather employee data'!T377</f>
        <v>TN</v>
      </c>
      <c r="P377" s="50" t="str">
        <f>'1-4. Gather employee data'!V377</f>
        <v>Davidson County, TN</v>
      </c>
      <c r="Q377" s="59">
        <f>VLOOKUP(P377,'6. Gather living wage data'!$B$11:$Q$1048576,16,FALSE)</f>
        <v>15.32</v>
      </c>
      <c r="R377" s="60">
        <f>Q377*'Standards &amp; Assumptions'!$C$10*'Standards &amp; Assumptions'!$C$11</f>
        <v>31865.599999999999</v>
      </c>
      <c r="S377" s="28">
        <f t="shared" si="36"/>
        <v>2.1420535320574885</v>
      </c>
      <c r="T377" s="27">
        <f t="shared" si="37"/>
        <v>1821.8444329746708</v>
      </c>
      <c r="U377" s="26" t="str">
        <f t="shared" si="38"/>
        <v>Yes</v>
      </c>
      <c r="V377" s="26">
        <f>R377*('Standards &amp; Assumptions'!$C$12)</f>
        <v>4779.8399999999992</v>
      </c>
      <c r="W377" s="26">
        <f t="shared" si="39"/>
        <v>27085.759999999998</v>
      </c>
      <c r="X377" s="26">
        <f t="shared" si="40"/>
        <v>36645.439999999995</v>
      </c>
      <c r="Y377" s="26" t="str">
        <f t="shared" si="41"/>
        <v>Yes</v>
      </c>
    </row>
    <row r="378" spans="2:25" ht="15" thickBot="1" x14ac:dyDescent="0.35">
      <c r="B378" s="154">
        <f>'1-4. Gather employee data'!B378</f>
        <v>366</v>
      </c>
      <c r="C378" s="50" t="str">
        <f>'1-4. Gather employee data'!C378</f>
        <v>Sales Associate</v>
      </c>
      <c r="D378" s="50" t="str">
        <f>'1-4. Gather employee data'!D378</f>
        <v>Apparel</v>
      </c>
      <c r="E378" s="61">
        <f>'1-4. Gather employee data'!E378</f>
        <v>44013</v>
      </c>
      <c r="F378" s="61">
        <f>'1-4. Gather employee data'!F378</f>
        <v>43647</v>
      </c>
      <c r="G378" s="60">
        <f>'1-4. Gather employee data'!I378</f>
        <v>33724.287871969784</v>
      </c>
      <c r="H378" s="50">
        <f>'1-4. Gather employee data'!J378</f>
        <v>1929.18</v>
      </c>
      <c r="I378" s="59">
        <f>'1-4. Gather employee data'!K378</f>
        <v>17.481151510989012</v>
      </c>
      <c r="J378" s="50" t="str">
        <f>'1-4. Gather employee data'!L378</f>
        <v>Active</v>
      </c>
      <c r="K378" s="50" t="str">
        <f>'1-4. Gather employee data'!M378</f>
        <v>FT</v>
      </c>
      <c r="L378" s="50" t="str">
        <f>'1-4. Gather employee data'!N378</f>
        <v>N/A</v>
      </c>
      <c r="M378" s="50" t="str">
        <f>'1-4. Gather employee data'!O378</f>
        <v>Nashville</v>
      </c>
      <c r="N378" s="50" t="str">
        <f>'1-4. Gather employee data'!P378</f>
        <v>Davidson</v>
      </c>
      <c r="O378" s="50" t="str">
        <f>'1-4. Gather employee data'!T378</f>
        <v>TN</v>
      </c>
      <c r="P378" s="50" t="str">
        <f>'1-4. Gather employee data'!V378</f>
        <v>Davidson County, TN</v>
      </c>
      <c r="Q378" s="59">
        <f>VLOOKUP(P378,'6. Gather living wage data'!$B$11:$Q$1048576,16,FALSE)</f>
        <v>15.32</v>
      </c>
      <c r="R378" s="60">
        <f>Q378*'Standards &amp; Assumptions'!$C$10*'Standards &amp; Assumptions'!$C$11</f>
        <v>31865.599999999999</v>
      </c>
      <c r="S378" s="28">
        <f t="shared" si="36"/>
        <v>2.1611515109890114</v>
      </c>
      <c r="T378" s="27">
        <f t="shared" si="37"/>
        <v>1858.6878719697852</v>
      </c>
      <c r="U378" s="26" t="str">
        <f t="shared" si="38"/>
        <v>Yes</v>
      </c>
      <c r="V378" s="26">
        <f>R378*('Standards &amp; Assumptions'!$C$12)</f>
        <v>4779.8399999999992</v>
      </c>
      <c r="W378" s="26">
        <f t="shared" si="39"/>
        <v>27085.759999999998</v>
      </c>
      <c r="X378" s="26">
        <f t="shared" si="40"/>
        <v>36645.439999999995</v>
      </c>
      <c r="Y378" s="26" t="str">
        <f t="shared" si="41"/>
        <v>Yes</v>
      </c>
    </row>
    <row r="379" spans="2:25" ht="15" thickBot="1" x14ac:dyDescent="0.35">
      <c r="B379" s="154">
        <f>'1-4. Gather employee data'!B379</f>
        <v>367</v>
      </c>
      <c r="C379" s="50" t="str">
        <f>'1-4. Gather employee data'!C379</f>
        <v>Sales Associate</v>
      </c>
      <c r="D379" s="50" t="str">
        <f>'1-4. Gather employee data'!D379</f>
        <v>Apparel</v>
      </c>
      <c r="E379" s="61">
        <f>'1-4. Gather employee data'!E379</f>
        <v>43983</v>
      </c>
      <c r="F379" s="61">
        <f>'1-4. Gather employee data'!F379</f>
        <v>43647</v>
      </c>
      <c r="G379" s="60">
        <f>'1-4. Gather employee data'!I379</f>
        <v>36528.474383867513</v>
      </c>
      <c r="H379" s="50">
        <f>'1-4. Gather employee data'!J379</f>
        <v>2085.6</v>
      </c>
      <c r="I379" s="59">
        <f>'1-4. Gather employee data'!K379</f>
        <v>17.514611806610816</v>
      </c>
      <c r="J379" s="50" t="str">
        <f>'1-4. Gather employee data'!L379</f>
        <v>Active</v>
      </c>
      <c r="K379" s="50" t="str">
        <f>'1-4. Gather employee data'!M379</f>
        <v>FT</v>
      </c>
      <c r="L379" s="50" t="str">
        <f>'1-4. Gather employee data'!N379</f>
        <v>N/A</v>
      </c>
      <c r="M379" s="50" t="str">
        <f>'1-4. Gather employee data'!O379</f>
        <v>Nashville</v>
      </c>
      <c r="N379" s="50" t="str">
        <f>'1-4. Gather employee data'!P379</f>
        <v>Davidson</v>
      </c>
      <c r="O379" s="50" t="str">
        <f>'1-4. Gather employee data'!T379</f>
        <v>TN</v>
      </c>
      <c r="P379" s="50" t="str">
        <f>'1-4. Gather employee data'!V379</f>
        <v>Davidson County, TN</v>
      </c>
      <c r="Q379" s="59">
        <f>VLOOKUP(P379,'6. Gather living wage data'!$B$11:$Q$1048576,16,FALSE)</f>
        <v>15.32</v>
      </c>
      <c r="R379" s="60">
        <f>Q379*'Standards &amp; Assumptions'!$C$10*'Standards &amp; Assumptions'!$C$11</f>
        <v>31865.599999999999</v>
      </c>
      <c r="S379" s="28">
        <f t="shared" si="36"/>
        <v>2.1946118066108156</v>
      </c>
      <c r="T379" s="27">
        <f t="shared" si="37"/>
        <v>4662.8743838675146</v>
      </c>
      <c r="U379" s="26" t="str">
        <f t="shared" si="38"/>
        <v>Yes</v>
      </c>
      <c r="V379" s="26">
        <f>R379*('Standards &amp; Assumptions'!$C$12)</f>
        <v>4779.8399999999992</v>
      </c>
      <c r="W379" s="26">
        <f t="shared" si="39"/>
        <v>27085.759999999998</v>
      </c>
      <c r="X379" s="26">
        <f t="shared" si="40"/>
        <v>36645.439999999995</v>
      </c>
      <c r="Y379" s="26" t="str">
        <f t="shared" si="41"/>
        <v>Yes</v>
      </c>
    </row>
    <row r="380" spans="2:25" ht="15" thickBot="1" x14ac:dyDescent="0.35">
      <c r="B380" s="154">
        <f>'1-4. Gather employee data'!B380</f>
        <v>368</v>
      </c>
      <c r="C380" s="50" t="str">
        <f>'1-4. Gather employee data'!C380</f>
        <v>Sales Associate</v>
      </c>
      <c r="D380" s="50" t="str">
        <f>'1-4. Gather employee data'!D380</f>
        <v>Apparel</v>
      </c>
      <c r="E380" s="61">
        <f>'1-4. Gather employee data'!E380</f>
        <v>43983</v>
      </c>
      <c r="F380" s="61">
        <f>'1-4. Gather employee data'!F380</f>
        <v>43647</v>
      </c>
      <c r="G380" s="60">
        <f>'1-4. Gather employee data'!I380</f>
        <v>36546.201504573117</v>
      </c>
      <c r="H380" s="50">
        <f>'1-4. Gather employee data'!J380</f>
        <v>2085.6</v>
      </c>
      <c r="I380" s="59">
        <f>'1-4. Gather employee data'!K380</f>
        <v>17.52311157679954</v>
      </c>
      <c r="J380" s="50" t="str">
        <f>'1-4. Gather employee data'!L380</f>
        <v>Active</v>
      </c>
      <c r="K380" s="50" t="str">
        <f>'1-4. Gather employee data'!M380</f>
        <v>FT</v>
      </c>
      <c r="L380" s="50" t="str">
        <f>'1-4. Gather employee data'!N380</f>
        <v>N/A</v>
      </c>
      <c r="M380" s="50" t="str">
        <f>'1-4. Gather employee data'!O380</f>
        <v>Nashville</v>
      </c>
      <c r="N380" s="50" t="str">
        <f>'1-4. Gather employee data'!P380</f>
        <v>Davidson</v>
      </c>
      <c r="O380" s="50" t="str">
        <f>'1-4. Gather employee data'!T380</f>
        <v>TN</v>
      </c>
      <c r="P380" s="50" t="str">
        <f>'1-4. Gather employee data'!V380</f>
        <v>Davidson County, TN</v>
      </c>
      <c r="Q380" s="59">
        <f>VLOOKUP(P380,'6. Gather living wage data'!$B$11:$Q$1048576,16,FALSE)</f>
        <v>15.32</v>
      </c>
      <c r="R380" s="60">
        <f>Q380*'Standards &amp; Assumptions'!$C$10*'Standards &amp; Assumptions'!$C$11</f>
        <v>31865.599999999999</v>
      </c>
      <c r="S380" s="28">
        <f t="shared" ref="S380:S443" si="42">I380-Q380</f>
        <v>2.2031115767995395</v>
      </c>
      <c r="T380" s="27">
        <f t="shared" ref="T380:T443" si="43">G380-R380</f>
        <v>4680.6015045731183</v>
      </c>
      <c r="U380" s="26" t="str">
        <f t="shared" ref="U380:U443" si="44">IF(T380&gt;0,"Yes","No")</f>
        <v>Yes</v>
      </c>
      <c r="V380" s="26">
        <f>R380*('Standards &amp; Assumptions'!$C$12)</f>
        <v>4779.8399999999992</v>
      </c>
      <c r="W380" s="26">
        <f t="shared" ref="W380:W443" si="45">R380-V380</f>
        <v>27085.759999999998</v>
      </c>
      <c r="X380" s="26">
        <f t="shared" ref="X380:X443" si="46">R380+V380</f>
        <v>36645.439999999995</v>
      </c>
      <c r="Y380" s="26" t="str">
        <f t="shared" ref="Y380:Y443" si="47">IF(OR(G380&gt;X380,G380&lt;W380), "No","Yes")</f>
        <v>Yes</v>
      </c>
    </row>
    <row r="381" spans="2:25" ht="15" thickBot="1" x14ac:dyDescent="0.35">
      <c r="B381" s="154">
        <f>'1-4. Gather employee data'!B381</f>
        <v>369</v>
      </c>
      <c r="C381" s="50" t="str">
        <f>'1-4. Gather employee data'!C381</f>
        <v>Sales Associate</v>
      </c>
      <c r="D381" s="50" t="str">
        <f>'1-4. Gather employee data'!D381</f>
        <v>Apparel</v>
      </c>
      <c r="E381" s="61">
        <f>'1-4. Gather employee data'!E381</f>
        <v>43983</v>
      </c>
      <c r="F381" s="61">
        <f>'1-4. Gather employee data'!F381</f>
        <v>43647</v>
      </c>
      <c r="G381" s="60">
        <f>'1-4. Gather employee data'!I381</f>
        <v>36565.907759290836</v>
      </c>
      <c r="H381" s="50">
        <f>'1-4. Gather employee data'!J381</f>
        <v>2085.6</v>
      </c>
      <c r="I381" s="59">
        <f>'1-4. Gather employee data'!K381</f>
        <v>17.532560298854449</v>
      </c>
      <c r="J381" s="50" t="str">
        <f>'1-4. Gather employee data'!L381</f>
        <v>Active</v>
      </c>
      <c r="K381" s="50" t="str">
        <f>'1-4. Gather employee data'!M381</f>
        <v>FT</v>
      </c>
      <c r="L381" s="50" t="str">
        <f>'1-4. Gather employee data'!N381</f>
        <v>N/A</v>
      </c>
      <c r="M381" s="50" t="str">
        <f>'1-4. Gather employee data'!O381</f>
        <v>Nashville</v>
      </c>
      <c r="N381" s="50" t="str">
        <f>'1-4. Gather employee data'!P381</f>
        <v>Davidson</v>
      </c>
      <c r="O381" s="50" t="str">
        <f>'1-4. Gather employee data'!T381</f>
        <v>TN</v>
      </c>
      <c r="P381" s="50" t="str">
        <f>'1-4. Gather employee data'!V381</f>
        <v>Davidson County, TN</v>
      </c>
      <c r="Q381" s="59">
        <f>VLOOKUP(P381,'6. Gather living wage data'!$B$11:$Q$1048576,16,FALSE)</f>
        <v>15.32</v>
      </c>
      <c r="R381" s="60">
        <f>Q381*'Standards &amp; Assumptions'!$C$10*'Standards &amp; Assumptions'!$C$11</f>
        <v>31865.599999999999</v>
      </c>
      <c r="S381" s="28">
        <f t="shared" si="42"/>
        <v>2.2125602988544486</v>
      </c>
      <c r="T381" s="27">
        <f t="shared" si="43"/>
        <v>4700.3077592908376</v>
      </c>
      <c r="U381" s="26" t="str">
        <f t="shared" si="44"/>
        <v>Yes</v>
      </c>
      <c r="V381" s="26">
        <f>R381*('Standards &amp; Assumptions'!$C$12)</f>
        <v>4779.8399999999992</v>
      </c>
      <c r="W381" s="26">
        <f t="shared" si="45"/>
        <v>27085.759999999998</v>
      </c>
      <c r="X381" s="26">
        <f t="shared" si="46"/>
        <v>36645.439999999995</v>
      </c>
      <c r="Y381" s="26" t="str">
        <f t="shared" si="47"/>
        <v>Yes</v>
      </c>
    </row>
    <row r="382" spans="2:25" ht="15" thickBot="1" x14ac:dyDescent="0.35">
      <c r="B382" s="154">
        <f>'1-4. Gather employee data'!B382</f>
        <v>370</v>
      </c>
      <c r="C382" s="50" t="str">
        <f>'1-4. Gather employee data'!C382</f>
        <v>Sales Associate</v>
      </c>
      <c r="D382" s="50" t="str">
        <f>'1-4. Gather employee data'!D382</f>
        <v>Apparel</v>
      </c>
      <c r="E382" s="61">
        <f>'1-4. Gather employee data'!E382</f>
        <v>43983</v>
      </c>
      <c r="F382" s="61">
        <f>'1-4. Gather employee data'!F382</f>
        <v>43647</v>
      </c>
      <c r="G382" s="60">
        <f>'1-4. Gather employee data'!I382</f>
        <v>36572.496773695711</v>
      </c>
      <c r="H382" s="50">
        <f>'1-4. Gather employee data'!J382</f>
        <v>2085.6</v>
      </c>
      <c r="I382" s="59">
        <f>'1-4. Gather employee data'!K382</f>
        <v>17.535719588461696</v>
      </c>
      <c r="J382" s="50" t="str">
        <f>'1-4. Gather employee data'!L382</f>
        <v>Active</v>
      </c>
      <c r="K382" s="50" t="str">
        <f>'1-4. Gather employee data'!M382</f>
        <v>FT</v>
      </c>
      <c r="L382" s="50" t="str">
        <f>'1-4. Gather employee data'!N382</f>
        <v>N/A</v>
      </c>
      <c r="M382" s="50" t="str">
        <f>'1-4. Gather employee data'!O382</f>
        <v>Nashville</v>
      </c>
      <c r="N382" s="50" t="str">
        <f>'1-4. Gather employee data'!P382</f>
        <v>Davidson</v>
      </c>
      <c r="O382" s="50" t="str">
        <f>'1-4. Gather employee data'!T382</f>
        <v>TN</v>
      </c>
      <c r="P382" s="50" t="str">
        <f>'1-4. Gather employee data'!V382</f>
        <v>Davidson County, TN</v>
      </c>
      <c r="Q382" s="59">
        <f>VLOOKUP(P382,'6. Gather living wage data'!$B$11:$Q$1048576,16,FALSE)</f>
        <v>15.32</v>
      </c>
      <c r="R382" s="60">
        <f>Q382*'Standards &amp; Assumptions'!$C$10*'Standards &amp; Assumptions'!$C$11</f>
        <v>31865.599999999999</v>
      </c>
      <c r="S382" s="28">
        <f t="shared" si="42"/>
        <v>2.2157195884616954</v>
      </c>
      <c r="T382" s="27">
        <f t="shared" si="43"/>
        <v>4706.8967736957129</v>
      </c>
      <c r="U382" s="26" t="str">
        <f t="shared" si="44"/>
        <v>Yes</v>
      </c>
      <c r="V382" s="26">
        <f>R382*('Standards &amp; Assumptions'!$C$12)</f>
        <v>4779.8399999999992</v>
      </c>
      <c r="W382" s="26">
        <f t="shared" si="45"/>
        <v>27085.759999999998</v>
      </c>
      <c r="X382" s="26">
        <f t="shared" si="46"/>
        <v>36645.439999999995</v>
      </c>
      <c r="Y382" s="26" t="str">
        <f t="shared" si="47"/>
        <v>Yes</v>
      </c>
    </row>
    <row r="383" spans="2:25" ht="15" thickBot="1" x14ac:dyDescent="0.35">
      <c r="B383" s="154">
        <f>'1-4. Gather employee data'!B383</f>
        <v>371</v>
      </c>
      <c r="C383" s="50" t="str">
        <f>'1-4. Gather employee data'!C383</f>
        <v>Sales Associate</v>
      </c>
      <c r="D383" s="50" t="str">
        <f>'1-4. Gather employee data'!D383</f>
        <v>Apparel</v>
      </c>
      <c r="E383" s="61">
        <f>'1-4. Gather employee data'!E383</f>
        <v>43983</v>
      </c>
      <c r="F383" s="61">
        <f>'1-4. Gather employee data'!F383</f>
        <v>43647</v>
      </c>
      <c r="G383" s="60">
        <f>'1-4. Gather employee data'!I383</f>
        <v>34882.290134542156</v>
      </c>
      <c r="H383" s="50">
        <f>'1-4. Gather employee data'!J383</f>
        <v>1981.32</v>
      </c>
      <c r="I383" s="59">
        <f>'1-4. Gather employee data'!K383</f>
        <v>17.60558119563834</v>
      </c>
      <c r="J383" s="50" t="str">
        <f>'1-4. Gather employee data'!L383</f>
        <v>Active</v>
      </c>
      <c r="K383" s="50" t="str">
        <f>'1-4. Gather employee data'!M383</f>
        <v>FT</v>
      </c>
      <c r="L383" s="50" t="str">
        <f>'1-4. Gather employee data'!N383</f>
        <v>N/A</v>
      </c>
      <c r="M383" s="50" t="str">
        <f>'1-4. Gather employee data'!O383</f>
        <v>Nashville</v>
      </c>
      <c r="N383" s="50" t="str">
        <f>'1-4. Gather employee data'!P383</f>
        <v>Davidson</v>
      </c>
      <c r="O383" s="50" t="str">
        <f>'1-4. Gather employee data'!T383</f>
        <v>TN</v>
      </c>
      <c r="P383" s="50" t="str">
        <f>'1-4. Gather employee data'!V383</f>
        <v>Davidson County, TN</v>
      </c>
      <c r="Q383" s="59">
        <f>VLOOKUP(P383,'6. Gather living wage data'!$B$11:$Q$1048576,16,FALSE)</f>
        <v>15.32</v>
      </c>
      <c r="R383" s="60">
        <f>Q383*'Standards &amp; Assumptions'!$C$10*'Standards &amp; Assumptions'!$C$11</f>
        <v>31865.599999999999</v>
      </c>
      <c r="S383" s="28">
        <f t="shared" si="42"/>
        <v>2.2855811956383398</v>
      </c>
      <c r="T383" s="27">
        <f t="shared" si="43"/>
        <v>3016.6901345421575</v>
      </c>
      <c r="U383" s="26" t="str">
        <f t="shared" si="44"/>
        <v>Yes</v>
      </c>
      <c r="V383" s="26">
        <f>R383*('Standards &amp; Assumptions'!$C$12)</f>
        <v>4779.8399999999992</v>
      </c>
      <c r="W383" s="26">
        <f t="shared" si="45"/>
        <v>27085.759999999998</v>
      </c>
      <c r="X383" s="26">
        <f t="shared" si="46"/>
        <v>36645.439999999995</v>
      </c>
      <c r="Y383" s="26" t="str">
        <f t="shared" si="47"/>
        <v>Yes</v>
      </c>
    </row>
    <row r="384" spans="2:25" ht="15" thickBot="1" x14ac:dyDescent="0.35">
      <c r="B384" s="154">
        <f>'1-4. Gather employee data'!B384</f>
        <v>372</v>
      </c>
      <c r="C384" s="50" t="str">
        <f>'1-4. Gather employee data'!C384</f>
        <v>Sales Associate</v>
      </c>
      <c r="D384" s="50" t="str">
        <f>'1-4. Gather employee data'!D384</f>
        <v>Apparel</v>
      </c>
      <c r="E384" s="61">
        <f>'1-4. Gather employee data'!E384</f>
        <v>43983</v>
      </c>
      <c r="F384" s="61">
        <f>'1-4. Gather employee data'!F384</f>
        <v>43647</v>
      </c>
      <c r="G384" s="60">
        <f>'1-4. Gather employee data'!I384</f>
        <v>33981.227808832002</v>
      </c>
      <c r="H384" s="50">
        <f>'1-4. Gather employee data'!J384</f>
        <v>1929.18</v>
      </c>
      <c r="I384" s="59">
        <f>'1-4. Gather employee data'!K384</f>
        <v>17.614337598789124</v>
      </c>
      <c r="J384" s="50" t="str">
        <f>'1-4. Gather employee data'!L384</f>
        <v>Active</v>
      </c>
      <c r="K384" s="50" t="str">
        <f>'1-4. Gather employee data'!M384</f>
        <v>FT</v>
      </c>
      <c r="L384" s="50" t="str">
        <f>'1-4. Gather employee data'!N384</f>
        <v>N/A</v>
      </c>
      <c r="M384" s="50" t="str">
        <f>'1-4. Gather employee data'!O384</f>
        <v>Nashville</v>
      </c>
      <c r="N384" s="50" t="str">
        <f>'1-4. Gather employee data'!P384</f>
        <v>Davidson</v>
      </c>
      <c r="O384" s="50" t="str">
        <f>'1-4. Gather employee data'!T384</f>
        <v>TN</v>
      </c>
      <c r="P384" s="50" t="str">
        <f>'1-4. Gather employee data'!V384</f>
        <v>Davidson County, TN</v>
      </c>
      <c r="Q384" s="59">
        <f>VLOOKUP(P384,'6. Gather living wage data'!$B$11:$Q$1048576,16,FALSE)</f>
        <v>15.32</v>
      </c>
      <c r="R384" s="60">
        <f>Q384*'Standards &amp; Assumptions'!$C$10*'Standards &amp; Assumptions'!$C$11</f>
        <v>31865.599999999999</v>
      </c>
      <c r="S384" s="28">
        <f t="shared" si="42"/>
        <v>2.2943375987891237</v>
      </c>
      <c r="T384" s="27">
        <f t="shared" si="43"/>
        <v>2115.6278088320032</v>
      </c>
      <c r="U384" s="26" t="str">
        <f t="shared" si="44"/>
        <v>Yes</v>
      </c>
      <c r="V384" s="26">
        <f>R384*('Standards &amp; Assumptions'!$C$12)</f>
        <v>4779.8399999999992</v>
      </c>
      <c r="W384" s="26">
        <f t="shared" si="45"/>
        <v>27085.759999999998</v>
      </c>
      <c r="X384" s="26">
        <f t="shared" si="46"/>
        <v>36645.439999999995</v>
      </c>
      <c r="Y384" s="26" t="str">
        <f t="shared" si="47"/>
        <v>Yes</v>
      </c>
    </row>
    <row r="385" spans="2:25" ht="15" thickBot="1" x14ac:dyDescent="0.35">
      <c r="B385" s="154">
        <f>'1-4. Gather employee data'!B385</f>
        <v>373</v>
      </c>
      <c r="C385" s="50" t="str">
        <f>'1-4. Gather employee data'!C385</f>
        <v>Sales Associate</v>
      </c>
      <c r="D385" s="50" t="str">
        <f>'1-4. Gather employee data'!D385</f>
        <v>Apparel</v>
      </c>
      <c r="E385" s="61">
        <f>'1-4. Gather employee data'!E385</f>
        <v>43983</v>
      </c>
      <c r="F385" s="61">
        <f>'1-4. Gather employee data'!F385</f>
        <v>43647</v>
      </c>
      <c r="G385" s="60">
        <f>'1-4. Gather employee data'!I385</f>
        <v>33100.368465934822</v>
      </c>
      <c r="H385" s="50">
        <f>'1-4. Gather employee data'!J385</f>
        <v>1877.04</v>
      </c>
      <c r="I385" s="59">
        <f>'1-4. Gather employee data'!K385</f>
        <v>17.634343682571934</v>
      </c>
      <c r="J385" s="50" t="str">
        <f>'1-4. Gather employee data'!L385</f>
        <v>Active</v>
      </c>
      <c r="K385" s="50" t="str">
        <f>'1-4. Gather employee data'!M385</f>
        <v>FT</v>
      </c>
      <c r="L385" s="50" t="str">
        <f>'1-4. Gather employee data'!N385</f>
        <v>N/A</v>
      </c>
      <c r="M385" s="50" t="str">
        <f>'1-4. Gather employee data'!O385</f>
        <v>Nashville</v>
      </c>
      <c r="N385" s="50" t="str">
        <f>'1-4. Gather employee data'!P385</f>
        <v>Davidson</v>
      </c>
      <c r="O385" s="50" t="str">
        <f>'1-4. Gather employee data'!T385</f>
        <v>TN</v>
      </c>
      <c r="P385" s="50" t="str">
        <f>'1-4. Gather employee data'!V385</f>
        <v>Davidson County, TN</v>
      </c>
      <c r="Q385" s="59">
        <f>VLOOKUP(P385,'6. Gather living wage data'!$B$11:$Q$1048576,16,FALSE)</f>
        <v>15.32</v>
      </c>
      <c r="R385" s="60">
        <f>Q385*'Standards &amp; Assumptions'!$C$10*'Standards &amp; Assumptions'!$C$11</f>
        <v>31865.599999999999</v>
      </c>
      <c r="S385" s="28">
        <f t="shared" si="42"/>
        <v>2.3143436825719341</v>
      </c>
      <c r="T385" s="27">
        <f t="shared" si="43"/>
        <v>1234.7684659348233</v>
      </c>
      <c r="U385" s="26" t="str">
        <f t="shared" si="44"/>
        <v>Yes</v>
      </c>
      <c r="V385" s="26">
        <f>R385*('Standards &amp; Assumptions'!$C$12)</f>
        <v>4779.8399999999992</v>
      </c>
      <c r="W385" s="26">
        <f t="shared" si="45"/>
        <v>27085.759999999998</v>
      </c>
      <c r="X385" s="26">
        <f t="shared" si="46"/>
        <v>36645.439999999995</v>
      </c>
      <c r="Y385" s="26" t="str">
        <f t="shared" si="47"/>
        <v>Yes</v>
      </c>
    </row>
    <row r="386" spans="2:25" ht="15" thickBot="1" x14ac:dyDescent="0.35">
      <c r="B386" s="154">
        <f>'1-4. Gather employee data'!B386</f>
        <v>374</v>
      </c>
      <c r="C386" s="50" t="str">
        <f>'1-4. Gather employee data'!C386</f>
        <v>Senior Sales Associate</v>
      </c>
      <c r="D386" s="50" t="str">
        <f>'1-4. Gather employee data'!D386</f>
        <v>Apparel</v>
      </c>
      <c r="E386" s="61">
        <f>'1-4. Gather employee data'!E386</f>
        <v>42736</v>
      </c>
      <c r="F386" s="61">
        <f>'1-4. Gather employee data'!F386</f>
        <v>43647</v>
      </c>
      <c r="G386" s="60">
        <f>'1-4. Gather employee data'!I386</f>
        <v>32229.846360396881</v>
      </c>
      <c r="H386" s="50">
        <f>'1-4. Gather employee data'!J386</f>
        <v>1824.9</v>
      </c>
      <c r="I386" s="59">
        <f>'1-4. Gather employee data'!K386</f>
        <v>17.661157521177532</v>
      </c>
      <c r="J386" s="50" t="str">
        <f>'1-4. Gather employee data'!L386</f>
        <v>Active</v>
      </c>
      <c r="K386" s="50" t="str">
        <f>'1-4. Gather employee data'!M386</f>
        <v>FT</v>
      </c>
      <c r="L386" s="50" t="str">
        <f>'1-4. Gather employee data'!N386</f>
        <v>N/A</v>
      </c>
      <c r="M386" s="50" t="str">
        <f>'1-4. Gather employee data'!O386</f>
        <v>Nashville</v>
      </c>
      <c r="N386" s="50" t="str">
        <f>'1-4. Gather employee data'!P386</f>
        <v>Davidson</v>
      </c>
      <c r="O386" s="50" t="str">
        <f>'1-4. Gather employee data'!T386</f>
        <v>TN</v>
      </c>
      <c r="P386" s="50" t="str">
        <f>'1-4. Gather employee data'!V386</f>
        <v>Davidson County, TN</v>
      </c>
      <c r="Q386" s="59">
        <f>VLOOKUP(P386,'6. Gather living wage data'!$B$11:$Q$1048576,16,FALSE)</f>
        <v>15.32</v>
      </c>
      <c r="R386" s="60">
        <f>Q386*'Standards &amp; Assumptions'!$C$10*'Standards &amp; Assumptions'!$C$11</f>
        <v>31865.599999999999</v>
      </c>
      <c r="S386" s="28">
        <f t="shared" si="42"/>
        <v>2.3411575211775322</v>
      </c>
      <c r="T386" s="27">
        <f t="shared" si="43"/>
        <v>364.24636039688266</v>
      </c>
      <c r="U386" s="26" t="str">
        <f t="shared" si="44"/>
        <v>Yes</v>
      </c>
      <c r="V386" s="26">
        <f>R386*('Standards &amp; Assumptions'!$C$12)</f>
        <v>4779.8399999999992</v>
      </c>
      <c r="W386" s="26">
        <f t="shared" si="45"/>
        <v>27085.759999999998</v>
      </c>
      <c r="X386" s="26">
        <f t="shared" si="46"/>
        <v>36645.439999999995</v>
      </c>
      <c r="Y386" s="26" t="str">
        <f t="shared" si="47"/>
        <v>Yes</v>
      </c>
    </row>
    <row r="387" spans="2:25" ht="15" thickBot="1" x14ac:dyDescent="0.35">
      <c r="B387" s="154">
        <f>'1-4. Gather employee data'!B387</f>
        <v>375</v>
      </c>
      <c r="C387" s="50" t="str">
        <f>'1-4. Gather employee data'!C387</f>
        <v>Sales Associate</v>
      </c>
      <c r="D387" s="50" t="str">
        <f>'1-4. Gather employee data'!D387</f>
        <v>Apparel</v>
      </c>
      <c r="E387" s="61">
        <f>'1-4. Gather employee data'!E387</f>
        <v>43983</v>
      </c>
      <c r="F387" s="61">
        <f>'1-4. Gather employee data'!F387</f>
        <v>43647</v>
      </c>
      <c r="G387" s="60">
        <f>'1-4. Gather employee data'!I387</f>
        <v>32230.826167148054</v>
      </c>
      <c r="H387" s="50">
        <f>'1-4. Gather employee data'!J387</f>
        <v>1824.9</v>
      </c>
      <c r="I387" s="59">
        <f>'1-4. Gather employee data'!K387</f>
        <v>17.661694431008851</v>
      </c>
      <c r="J387" s="50" t="str">
        <f>'1-4. Gather employee data'!L387</f>
        <v>Active</v>
      </c>
      <c r="K387" s="50" t="str">
        <f>'1-4. Gather employee data'!M387</f>
        <v>FT</v>
      </c>
      <c r="L387" s="50" t="str">
        <f>'1-4. Gather employee data'!N387</f>
        <v>N/A</v>
      </c>
      <c r="M387" s="50" t="str">
        <f>'1-4. Gather employee data'!O387</f>
        <v>Nashville</v>
      </c>
      <c r="N387" s="50" t="str">
        <f>'1-4. Gather employee data'!P387</f>
        <v>Davidson</v>
      </c>
      <c r="O387" s="50" t="str">
        <f>'1-4. Gather employee data'!T387</f>
        <v>TN</v>
      </c>
      <c r="P387" s="50" t="str">
        <f>'1-4. Gather employee data'!V387</f>
        <v>Davidson County, TN</v>
      </c>
      <c r="Q387" s="59">
        <f>VLOOKUP(P387,'6. Gather living wage data'!$B$11:$Q$1048576,16,FALSE)</f>
        <v>15.32</v>
      </c>
      <c r="R387" s="60">
        <f>Q387*'Standards &amp; Assumptions'!$C$10*'Standards &amp; Assumptions'!$C$11</f>
        <v>31865.599999999999</v>
      </c>
      <c r="S387" s="28">
        <f t="shared" si="42"/>
        <v>2.3416944310088503</v>
      </c>
      <c r="T387" s="27">
        <f t="shared" si="43"/>
        <v>365.22616714805554</v>
      </c>
      <c r="U387" s="26" t="str">
        <f t="shared" si="44"/>
        <v>Yes</v>
      </c>
      <c r="V387" s="26">
        <f>R387*('Standards &amp; Assumptions'!$C$12)</f>
        <v>4779.8399999999992</v>
      </c>
      <c r="W387" s="26">
        <f t="shared" si="45"/>
        <v>27085.759999999998</v>
      </c>
      <c r="X387" s="26">
        <f t="shared" si="46"/>
        <v>36645.439999999995</v>
      </c>
      <c r="Y387" s="26" t="str">
        <f t="shared" si="47"/>
        <v>Yes</v>
      </c>
    </row>
    <row r="388" spans="2:25" ht="15" thickBot="1" x14ac:dyDescent="0.35">
      <c r="B388" s="154">
        <f>'1-4. Gather employee data'!B388</f>
        <v>376</v>
      </c>
      <c r="C388" s="50" t="str">
        <f>'1-4. Gather employee data'!C388</f>
        <v>Sales Associate</v>
      </c>
      <c r="D388" s="50" t="str">
        <f>'1-4. Gather employee data'!D388</f>
        <v>Apparel</v>
      </c>
      <c r="E388" s="61">
        <f>'1-4. Gather employee data'!E388</f>
        <v>43983</v>
      </c>
      <c r="F388" s="61">
        <f>'1-4. Gather employee data'!F388</f>
        <v>43647</v>
      </c>
      <c r="G388" s="60">
        <f>'1-4. Gather employee data'!I388</f>
        <v>30415.014610225466</v>
      </c>
      <c r="H388" s="50">
        <f>'1-4. Gather employee data'!J388</f>
        <v>1720.6200000000001</v>
      </c>
      <c r="I388" s="59">
        <f>'1-4. Gather employee data'!K388</f>
        <v>17.676776168024006</v>
      </c>
      <c r="J388" s="50" t="str">
        <f>'1-4. Gather employee data'!L388</f>
        <v>Active</v>
      </c>
      <c r="K388" s="50" t="str">
        <f>'1-4. Gather employee data'!M388</f>
        <v>FT</v>
      </c>
      <c r="L388" s="50" t="str">
        <f>'1-4. Gather employee data'!N388</f>
        <v>N/A</v>
      </c>
      <c r="M388" s="50" t="str">
        <f>'1-4. Gather employee data'!O388</f>
        <v>Nashville</v>
      </c>
      <c r="N388" s="50" t="str">
        <f>'1-4. Gather employee data'!P388</f>
        <v>Davidson</v>
      </c>
      <c r="O388" s="50" t="str">
        <f>'1-4. Gather employee data'!T388</f>
        <v>TN</v>
      </c>
      <c r="P388" s="50" t="str">
        <f>'1-4. Gather employee data'!V388</f>
        <v>Davidson County, TN</v>
      </c>
      <c r="Q388" s="59">
        <f>VLOOKUP(P388,'6. Gather living wage data'!$B$11:$Q$1048576,16,FALSE)</f>
        <v>15.32</v>
      </c>
      <c r="R388" s="60">
        <f>Q388*'Standards &amp; Assumptions'!$C$10*'Standards &amp; Assumptions'!$C$11</f>
        <v>31865.599999999999</v>
      </c>
      <c r="S388" s="28">
        <f t="shared" si="42"/>
        <v>2.3567761680240054</v>
      </c>
      <c r="T388" s="27">
        <f t="shared" si="43"/>
        <v>-1450.5853897745328</v>
      </c>
      <c r="U388" s="26" t="str">
        <f t="shared" si="44"/>
        <v>No</v>
      </c>
      <c r="V388" s="26">
        <f>R388*('Standards &amp; Assumptions'!$C$12)</f>
        <v>4779.8399999999992</v>
      </c>
      <c r="W388" s="26">
        <f t="shared" si="45"/>
        <v>27085.759999999998</v>
      </c>
      <c r="X388" s="26">
        <f t="shared" si="46"/>
        <v>36645.439999999995</v>
      </c>
      <c r="Y388" s="26" t="str">
        <f t="shared" si="47"/>
        <v>Yes</v>
      </c>
    </row>
    <row r="389" spans="2:25" ht="15" thickBot="1" x14ac:dyDescent="0.35">
      <c r="B389" s="154">
        <f>'1-4. Gather employee data'!B389</f>
        <v>377</v>
      </c>
      <c r="C389" s="50" t="str">
        <f>'1-4. Gather employee data'!C389</f>
        <v>Sales Associate</v>
      </c>
      <c r="D389" s="50" t="str">
        <f>'1-4. Gather employee data'!D389</f>
        <v>Apparel</v>
      </c>
      <c r="E389" s="61">
        <f>'1-4. Gather employee data'!E389</f>
        <v>43983</v>
      </c>
      <c r="F389" s="61">
        <f>'1-4. Gather employee data'!F389</f>
        <v>43647</v>
      </c>
      <c r="G389" s="60">
        <f>'1-4. Gather employee data'!I389</f>
        <v>30438.978743897515</v>
      </c>
      <c r="H389" s="50">
        <f>'1-4. Gather employee data'!J389</f>
        <v>1720.6200000000001</v>
      </c>
      <c r="I389" s="59">
        <f>'1-4. Gather employee data'!K389</f>
        <v>17.690703783460329</v>
      </c>
      <c r="J389" s="50" t="str">
        <f>'1-4. Gather employee data'!L389</f>
        <v>Active</v>
      </c>
      <c r="K389" s="50" t="str">
        <f>'1-4. Gather employee data'!M389</f>
        <v>FT</v>
      </c>
      <c r="L389" s="50" t="str">
        <f>'1-4. Gather employee data'!N389</f>
        <v>N/A</v>
      </c>
      <c r="M389" s="50" t="str">
        <f>'1-4. Gather employee data'!O389</f>
        <v>Nashville</v>
      </c>
      <c r="N389" s="50" t="str">
        <f>'1-4. Gather employee data'!P389</f>
        <v>Davidson</v>
      </c>
      <c r="O389" s="50" t="str">
        <f>'1-4. Gather employee data'!T389</f>
        <v>TN</v>
      </c>
      <c r="P389" s="50" t="str">
        <f>'1-4. Gather employee data'!V389</f>
        <v>Davidson County, TN</v>
      </c>
      <c r="Q389" s="59">
        <f>VLOOKUP(P389,'6. Gather living wage data'!$B$11:$Q$1048576,16,FALSE)</f>
        <v>15.32</v>
      </c>
      <c r="R389" s="60">
        <f>Q389*'Standards &amp; Assumptions'!$C$10*'Standards &amp; Assumptions'!$C$11</f>
        <v>31865.599999999999</v>
      </c>
      <c r="S389" s="28">
        <f t="shared" si="42"/>
        <v>2.3707037834603284</v>
      </c>
      <c r="T389" s="27">
        <f t="shared" si="43"/>
        <v>-1426.621256102484</v>
      </c>
      <c r="U389" s="26" t="str">
        <f t="shared" si="44"/>
        <v>No</v>
      </c>
      <c r="V389" s="26">
        <f>R389*('Standards &amp; Assumptions'!$C$12)</f>
        <v>4779.8399999999992</v>
      </c>
      <c r="W389" s="26">
        <f t="shared" si="45"/>
        <v>27085.759999999998</v>
      </c>
      <c r="X389" s="26">
        <f t="shared" si="46"/>
        <v>36645.439999999995</v>
      </c>
      <c r="Y389" s="26" t="str">
        <f t="shared" si="47"/>
        <v>Yes</v>
      </c>
    </row>
    <row r="390" spans="2:25" ht="15" thickBot="1" x14ac:dyDescent="0.35">
      <c r="B390" s="154">
        <f>'1-4. Gather employee data'!B390</f>
        <v>378</v>
      </c>
      <c r="C390" s="50" t="str">
        <f>'1-4. Gather employee data'!C390</f>
        <v>Sales Associate</v>
      </c>
      <c r="D390" s="50" t="str">
        <f>'1-4. Gather employee data'!D390</f>
        <v>Apparel</v>
      </c>
      <c r="E390" s="61">
        <f>'1-4. Gather employee data'!E390</f>
        <v>43983</v>
      </c>
      <c r="F390" s="61">
        <f>'1-4. Gather employee data'!F390</f>
        <v>43647</v>
      </c>
      <c r="G390" s="60">
        <f>'1-4. Gather employee data'!I390</f>
        <v>29620.721309089578</v>
      </c>
      <c r="H390" s="50">
        <f>'1-4. Gather employee data'!J390</f>
        <v>1668.48</v>
      </c>
      <c r="I390" s="59">
        <f>'1-4. Gather employee data'!K390</f>
        <v>17.753117393729369</v>
      </c>
      <c r="J390" s="50" t="str">
        <f>'1-4. Gather employee data'!L390</f>
        <v>Active</v>
      </c>
      <c r="K390" s="50" t="str">
        <f>'1-4. Gather employee data'!M390</f>
        <v>FT</v>
      </c>
      <c r="L390" s="50" t="str">
        <f>'1-4. Gather employee data'!N390</f>
        <v>N/A</v>
      </c>
      <c r="M390" s="50" t="str">
        <f>'1-4. Gather employee data'!O390</f>
        <v>Nashville</v>
      </c>
      <c r="N390" s="50" t="str">
        <f>'1-4. Gather employee data'!P390</f>
        <v>Davidson</v>
      </c>
      <c r="O390" s="50" t="str">
        <f>'1-4. Gather employee data'!T390</f>
        <v>TN</v>
      </c>
      <c r="P390" s="50" t="str">
        <f>'1-4. Gather employee data'!V390</f>
        <v>Davidson County, TN</v>
      </c>
      <c r="Q390" s="59">
        <f>VLOOKUP(P390,'6. Gather living wage data'!$B$11:$Q$1048576,16,FALSE)</f>
        <v>15.32</v>
      </c>
      <c r="R390" s="60">
        <f>Q390*'Standards &amp; Assumptions'!$C$10*'Standards &amp; Assumptions'!$C$11</f>
        <v>31865.599999999999</v>
      </c>
      <c r="S390" s="28">
        <f t="shared" si="42"/>
        <v>2.4331173937293684</v>
      </c>
      <c r="T390" s="27">
        <f t="shared" si="43"/>
        <v>-2244.8786909104201</v>
      </c>
      <c r="U390" s="26" t="str">
        <f t="shared" si="44"/>
        <v>No</v>
      </c>
      <c r="V390" s="26">
        <f>R390*('Standards &amp; Assumptions'!$C$12)</f>
        <v>4779.8399999999992</v>
      </c>
      <c r="W390" s="26">
        <f t="shared" si="45"/>
        <v>27085.759999999998</v>
      </c>
      <c r="X390" s="26">
        <f t="shared" si="46"/>
        <v>36645.439999999995</v>
      </c>
      <c r="Y390" s="26" t="str">
        <f t="shared" si="47"/>
        <v>Yes</v>
      </c>
    </row>
    <row r="391" spans="2:25" ht="15" thickBot="1" x14ac:dyDescent="0.35">
      <c r="B391" s="154">
        <f>'1-4. Gather employee data'!B391</f>
        <v>379</v>
      </c>
      <c r="C391" s="50" t="str">
        <f>'1-4. Gather employee data'!C391</f>
        <v>Sales Associate</v>
      </c>
      <c r="D391" s="50" t="str">
        <f>'1-4. Gather employee data'!D391</f>
        <v>Apparel</v>
      </c>
      <c r="E391" s="61">
        <f>'1-4. Gather employee data'!E391</f>
        <v>43983</v>
      </c>
      <c r="F391" s="61">
        <f>'1-4. Gather employee data'!F391</f>
        <v>43647</v>
      </c>
      <c r="G391" s="60">
        <f>'1-4. Gather employee data'!I391</f>
        <v>28720.008568534897</v>
      </c>
      <c r="H391" s="50">
        <f>'1-4. Gather employee data'!J391</f>
        <v>1616.34</v>
      </c>
      <c r="I391" s="59">
        <f>'1-4. Gather employee data'!K391</f>
        <v>17.768544098726071</v>
      </c>
      <c r="J391" s="50" t="str">
        <f>'1-4. Gather employee data'!L391</f>
        <v>Active</v>
      </c>
      <c r="K391" s="50" t="str">
        <f>'1-4. Gather employee data'!M391</f>
        <v>FT</v>
      </c>
      <c r="L391" s="50" t="str">
        <f>'1-4. Gather employee data'!N391</f>
        <v>N/A</v>
      </c>
      <c r="M391" s="50" t="str">
        <f>'1-4. Gather employee data'!O391</f>
        <v>Nashville</v>
      </c>
      <c r="N391" s="50" t="str">
        <f>'1-4. Gather employee data'!P391</f>
        <v>Davidson</v>
      </c>
      <c r="O391" s="50" t="str">
        <f>'1-4. Gather employee data'!T391</f>
        <v>TN</v>
      </c>
      <c r="P391" s="50" t="str">
        <f>'1-4. Gather employee data'!V391</f>
        <v>Davidson County, TN</v>
      </c>
      <c r="Q391" s="59">
        <f>VLOOKUP(P391,'6. Gather living wage data'!$B$11:$Q$1048576,16,FALSE)</f>
        <v>15.32</v>
      </c>
      <c r="R391" s="60">
        <f>Q391*'Standards &amp; Assumptions'!$C$10*'Standards &amp; Assumptions'!$C$11</f>
        <v>31865.599999999999</v>
      </c>
      <c r="S391" s="28">
        <f t="shared" si="42"/>
        <v>2.4485440987260709</v>
      </c>
      <c r="T391" s="27">
        <f t="shared" si="43"/>
        <v>-3145.5914314651018</v>
      </c>
      <c r="U391" s="26" t="str">
        <f t="shared" si="44"/>
        <v>No</v>
      </c>
      <c r="V391" s="26">
        <f>R391*('Standards &amp; Assumptions'!$C$12)</f>
        <v>4779.8399999999992</v>
      </c>
      <c r="W391" s="26">
        <f t="shared" si="45"/>
        <v>27085.759999999998</v>
      </c>
      <c r="X391" s="26">
        <f t="shared" si="46"/>
        <v>36645.439999999995</v>
      </c>
      <c r="Y391" s="26" t="str">
        <f t="shared" si="47"/>
        <v>Yes</v>
      </c>
    </row>
    <row r="392" spans="2:25" ht="15" thickBot="1" x14ac:dyDescent="0.35">
      <c r="B392" s="154">
        <f>'1-4. Gather employee data'!B392</f>
        <v>380</v>
      </c>
      <c r="C392" s="50" t="str">
        <f>'1-4. Gather employee data'!C392</f>
        <v>Sales Associate</v>
      </c>
      <c r="D392" s="50" t="str">
        <f>'1-4. Gather employee data'!D392</f>
        <v>Apparel</v>
      </c>
      <c r="E392" s="61">
        <f>'1-4. Gather employee data'!E392</f>
        <v>44029</v>
      </c>
      <c r="F392" s="61">
        <f>'1-4. Gather employee data'!F392</f>
        <v>43647</v>
      </c>
      <c r="G392" s="60">
        <f>'1-4. Gather employee data'!I392</f>
        <v>37077.290046367438</v>
      </c>
      <c r="H392" s="50">
        <f>'1-4. Gather employee data'!J392</f>
        <v>2085.6</v>
      </c>
      <c r="I392" s="59">
        <f>'1-4. Gather employee data'!K392</f>
        <v>17.777757022615766</v>
      </c>
      <c r="J392" s="50" t="str">
        <f>'1-4. Gather employee data'!L392</f>
        <v>Active</v>
      </c>
      <c r="K392" s="50" t="str">
        <f>'1-4. Gather employee data'!M392</f>
        <v>FT</v>
      </c>
      <c r="L392" s="50" t="str">
        <f>'1-4. Gather employee data'!N392</f>
        <v>N/A</v>
      </c>
      <c r="M392" s="50" t="str">
        <f>'1-4. Gather employee data'!O392</f>
        <v>Nashville</v>
      </c>
      <c r="N392" s="50" t="str">
        <f>'1-4. Gather employee data'!P392</f>
        <v>Davidson</v>
      </c>
      <c r="O392" s="50" t="str">
        <f>'1-4. Gather employee data'!T392</f>
        <v>TN</v>
      </c>
      <c r="P392" s="50" t="str">
        <f>'1-4. Gather employee data'!V392</f>
        <v>Davidson County, TN</v>
      </c>
      <c r="Q392" s="59">
        <f>VLOOKUP(P392,'6. Gather living wage data'!$B$11:$Q$1048576,16,FALSE)</f>
        <v>15.32</v>
      </c>
      <c r="R392" s="60">
        <f>Q392*'Standards &amp; Assumptions'!$C$10*'Standards &amp; Assumptions'!$C$11</f>
        <v>31865.599999999999</v>
      </c>
      <c r="S392" s="28">
        <f t="shared" si="42"/>
        <v>2.4577570226157661</v>
      </c>
      <c r="T392" s="27">
        <f t="shared" si="43"/>
        <v>5211.6900463674392</v>
      </c>
      <c r="U392" s="26" t="str">
        <f t="shared" si="44"/>
        <v>Yes</v>
      </c>
      <c r="V392" s="26">
        <f>R392*('Standards &amp; Assumptions'!$C$12)</f>
        <v>4779.8399999999992</v>
      </c>
      <c r="W392" s="26">
        <f t="shared" si="45"/>
        <v>27085.759999999998</v>
      </c>
      <c r="X392" s="26">
        <f t="shared" si="46"/>
        <v>36645.439999999995</v>
      </c>
      <c r="Y392" s="26" t="str">
        <f t="shared" si="47"/>
        <v>No</v>
      </c>
    </row>
    <row r="393" spans="2:25" ht="15" thickBot="1" x14ac:dyDescent="0.35">
      <c r="B393" s="154">
        <f>'1-4. Gather employee data'!B393</f>
        <v>381</v>
      </c>
      <c r="C393" s="50" t="str">
        <f>'1-4. Gather employee data'!C393</f>
        <v>Sales Associate</v>
      </c>
      <c r="D393" s="50" t="str">
        <f>'1-4. Gather employee data'!D393</f>
        <v>Apparel</v>
      </c>
      <c r="E393" s="61">
        <f>'1-4. Gather employee data'!E393</f>
        <v>44031</v>
      </c>
      <c r="F393" s="61">
        <f>'1-4. Gather employee data'!F393</f>
        <v>43647</v>
      </c>
      <c r="G393" s="60">
        <f>'1-4. Gather employee data'!I393</f>
        <v>37080.19279480564</v>
      </c>
      <c r="H393" s="50">
        <f>'1-4. Gather employee data'!J393</f>
        <v>2085.6</v>
      </c>
      <c r="I393" s="59">
        <f>'1-4. Gather employee data'!K393</f>
        <v>17.779148827582297</v>
      </c>
      <c r="J393" s="50" t="str">
        <f>'1-4. Gather employee data'!L393</f>
        <v>Active</v>
      </c>
      <c r="K393" s="50" t="str">
        <f>'1-4. Gather employee data'!M393</f>
        <v>FT</v>
      </c>
      <c r="L393" s="50" t="str">
        <f>'1-4. Gather employee data'!N393</f>
        <v>N/A</v>
      </c>
      <c r="M393" s="50" t="str">
        <f>'1-4. Gather employee data'!O393</f>
        <v>Nashville</v>
      </c>
      <c r="N393" s="50" t="str">
        <f>'1-4. Gather employee data'!P393</f>
        <v>Davidson</v>
      </c>
      <c r="O393" s="50" t="str">
        <f>'1-4. Gather employee data'!T393</f>
        <v>TN</v>
      </c>
      <c r="P393" s="50" t="str">
        <f>'1-4. Gather employee data'!V393</f>
        <v>Davidson County, TN</v>
      </c>
      <c r="Q393" s="59">
        <f>VLOOKUP(P393,'6. Gather living wage data'!$B$11:$Q$1048576,16,FALSE)</f>
        <v>15.32</v>
      </c>
      <c r="R393" s="60">
        <f>Q393*'Standards &amp; Assumptions'!$C$10*'Standards &amp; Assumptions'!$C$11</f>
        <v>31865.599999999999</v>
      </c>
      <c r="S393" s="28">
        <f t="shared" si="42"/>
        <v>2.4591488275822968</v>
      </c>
      <c r="T393" s="27">
        <f t="shared" si="43"/>
        <v>5214.5927948056415</v>
      </c>
      <c r="U393" s="26" t="str">
        <f t="shared" si="44"/>
        <v>Yes</v>
      </c>
      <c r="V393" s="26">
        <f>R393*('Standards &amp; Assumptions'!$C$12)</f>
        <v>4779.8399999999992</v>
      </c>
      <c r="W393" s="26">
        <f t="shared" si="45"/>
        <v>27085.759999999998</v>
      </c>
      <c r="X393" s="26">
        <f t="shared" si="46"/>
        <v>36645.439999999995</v>
      </c>
      <c r="Y393" s="26" t="str">
        <f t="shared" si="47"/>
        <v>No</v>
      </c>
    </row>
    <row r="394" spans="2:25" ht="15" thickBot="1" x14ac:dyDescent="0.35">
      <c r="B394" s="154">
        <f>'1-4. Gather employee data'!B394</f>
        <v>382</v>
      </c>
      <c r="C394" s="50" t="str">
        <f>'1-4. Gather employee data'!C394</f>
        <v>Sales Associate</v>
      </c>
      <c r="D394" s="50" t="str">
        <f>'1-4. Gather employee data'!D394</f>
        <v>Apparel</v>
      </c>
      <c r="E394" s="61">
        <f>'1-4. Gather employee data'!E394</f>
        <v>44032</v>
      </c>
      <c r="F394" s="61">
        <f>'1-4. Gather employee data'!F394</f>
        <v>43647</v>
      </c>
      <c r="G394" s="60">
        <f>'1-4. Gather employee data'!I394</f>
        <v>37110.798417883962</v>
      </c>
      <c r="H394" s="50">
        <f>'1-4. Gather employee data'!J394</f>
        <v>2085.6</v>
      </c>
      <c r="I394" s="59">
        <f>'1-4. Gather employee data'!K394</f>
        <v>17.793823560550422</v>
      </c>
      <c r="J394" s="50" t="str">
        <f>'1-4. Gather employee data'!L394</f>
        <v>Active</v>
      </c>
      <c r="K394" s="50" t="str">
        <f>'1-4. Gather employee data'!M394</f>
        <v>FT</v>
      </c>
      <c r="L394" s="50" t="str">
        <f>'1-4. Gather employee data'!N394</f>
        <v>N/A</v>
      </c>
      <c r="M394" s="50" t="str">
        <f>'1-4. Gather employee data'!O394</f>
        <v>Nashville</v>
      </c>
      <c r="N394" s="50" t="str">
        <f>'1-4. Gather employee data'!P394</f>
        <v>Davidson</v>
      </c>
      <c r="O394" s="50" t="str">
        <f>'1-4. Gather employee data'!T394</f>
        <v>TN</v>
      </c>
      <c r="P394" s="50" t="str">
        <f>'1-4. Gather employee data'!V394</f>
        <v>Davidson County, TN</v>
      </c>
      <c r="Q394" s="59">
        <f>VLOOKUP(P394,'6. Gather living wage data'!$B$11:$Q$1048576,16,FALSE)</f>
        <v>15.32</v>
      </c>
      <c r="R394" s="60">
        <f>Q394*'Standards &amp; Assumptions'!$C$10*'Standards &amp; Assumptions'!$C$11</f>
        <v>31865.599999999999</v>
      </c>
      <c r="S394" s="28">
        <f t="shared" si="42"/>
        <v>2.4738235605504215</v>
      </c>
      <c r="T394" s="27">
        <f t="shared" si="43"/>
        <v>5245.198417883963</v>
      </c>
      <c r="U394" s="26" t="str">
        <f t="shared" si="44"/>
        <v>Yes</v>
      </c>
      <c r="V394" s="26">
        <f>R394*('Standards &amp; Assumptions'!$C$12)</f>
        <v>4779.8399999999992</v>
      </c>
      <c r="W394" s="26">
        <f t="shared" si="45"/>
        <v>27085.759999999998</v>
      </c>
      <c r="X394" s="26">
        <f t="shared" si="46"/>
        <v>36645.439999999995</v>
      </c>
      <c r="Y394" s="26" t="str">
        <f t="shared" si="47"/>
        <v>No</v>
      </c>
    </row>
    <row r="395" spans="2:25" ht="15" thickBot="1" x14ac:dyDescent="0.35">
      <c r="B395" s="154">
        <f>'1-4. Gather employee data'!B395</f>
        <v>383</v>
      </c>
      <c r="C395" s="50" t="str">
        <f>'1-4. Gather employee data'!C395</f>
        <v>Sales Associate</v>
      </c>
      <c r="D395" s="50" t="str">
        <f>'1-4. Gather employee data'!D395</f>
        <v>Apparel</v>
      </c>
      <c r="E395" s="61">
        <f>'1-4. Gather employee data'!E395</f>
        <v>44023</v>
      </c>
      <c r="F395" s="61">
        <f>'1-4. Gather employee data'!F395</f>
        <v>43647</v>
      </c>
      <c r="G395" s="60">
        <f>'1-4. Gather employee data'!I395</f>
        <v>35398.705196701732</v>
      </c>
      <c r="H395" s="50">
        <f>'1-4. Gather employee data'!J395</f>
        <v>1981.32</v>
      </c>
      <c r="I395" s="59">
        <f>'1-4. Gather employee data'!K395</f>
        <v>17.866223122313272</v>
      </c>
      <c r="J395" s="50" t="str">
        <f>'1-4. Gather employee data'!L395</f>
        <v>Active</v>
      </c>
      <c r="K395" s="50" t="str">
        <f>'1-4. Gather employee data'!M395</f>
        <v>FT</v>
      </c>
      <c r="L395" s="50" t="str">
        <f>'1-4. Gather employee data'!N395</f>
        <v>N/A</v>
      </c>
      <c r="M395" s="50" t="str">
        <f>'1-4. Gather employee data'!O395</f>
        <v>Nashville</v>
      </c>
      <c r="N395" s="50" t="str">
        <f>'1-4. Gather employee data'!P395</f>
        <v>Davidson</v>
      </c>
      <c r="O395" s="50" t="str">
        <f>'1-4. Gather employee data'!T395</f>
        <v>TN</v>
      </c>
      <c r="P395" s="50" t="str">
        <f>'1-4. Gather employee data'!V395</f>
        <v>Davidson County, TN</v>
      </c>
      <c r="Q395" s="59">
        <f>VLOOKUP(P395,'6. Gather living wage data'!$B$11:$Q$1048576,16,FALSE)</f>
        <v>15.32</v>
      </c>
      <c r="R395" s="60">
        <f>Q395*'Standards &amp; Assumptions'!$C$10*'Standards &amp; Assumptions'!$C$11</f>
        <v>31865.599999999999</v>
      </c>
      <c r="S395" s="28">
        <f t="shared" si="42"/>
        <v>2.5462231223132719</v>
      </c>
      <c r="T395" s="27">
        <f t="shared" si="43"/>
        <v>3533.1051967017338</v>
      </c>
      <c r="U395" s="26" t="str">
        <f t="shared" si="44"/>
        <v>Yes</v>
      </c>
      <c r="V395" s="26">
        <f>R395*('Standards &amp; Assumptions'!$C$12)</f>
        <v>4779.8399999999992</v>
      </c>
      <c r="W395" s="26">
        <f t="shared" si="45"/>
        <v>27085.759999999998</v>
      </c>
      <c r="X395" s="26">
        <f t="shared" si="46"/>
        <v>36645.439999999995</v>
      </c>
      <c r="Y395" s="26" t="str">
        <f t="shared" si="47"/>
        <v>Yes</v>
      </c>
    </row>
    <row r="396" spans="2:25" ht="15" thickBot="1" x14ac:dyDescent="0.35">
      <c r="B396" s="154">
        <f>'1-4. Gather employee data'!B396</f>
        <v>384</v>
      </c>
      <c r="C396" s="50" t="str">
        <f>'1-4. Gather employee data'!C396</f>
        <v>Sales Associate</v>
      </c>
      <c r="D396" s="50" t="str">
        <f>'1-4. Gather employee data'!D396</f>
        <v>Apparel</v>
      </c>
      <c r="E396" s="61">
        <f>'1-4. Gather employee data'!E396</f>
        <v>44014</v>
      </c>
      <c r="F396" s="61">
        <f>'1-4. Gather employee data'!F396</f>
        <v>43647</v>
      </c>
      <c r="G396" s="60">
        <f>'1-4. Gather employee data'!I396</f>
        <v>33551.872321000548</v>
      </c>
      <c r="H396" s="50">
        <f>'1-4. Gather employee data'!J396</f>
        <v>1877.04</v>
      </c>
      <c r="I396" s="59">
        <f>'1-4. Gather employee data'!K396</f>
        <v>17.874884030708216</v>
      </c>
      <c r="J396" s="50" t="str">
        <f>'1-4. Gather employee data'!L396</f>
        <v>Active</v>
      </c>
      <c r="K396" s="50" t="str">
        <f>'1-4. Gather employee data'!M396</f>
        <v>FT</v>
      </c>
      <c r="L396" s="50" t="str">
        <f>'1-4. Gather employee data'!N396</f>
        <v>N/A</v>
      </c>
      <c r="M396" s="50" t="str">
        <f>'1-4. Gather employee data'!O396</f>
        <v>Nashville</v>
      </c>
      <c r="N396" s="50" t="str">
        <f>'1-4. Gather employee data'!P396</f>
        <v>Davidson</v>
      </c>
      <c r="O396" s="50" t="str">
        <f>'1-4. Gather employee data'!T396</f>
        <v>TN</v>
      </c>
      <c r="P396" s="50" t="str">
        <f>'1-4. Gather employee data'!V396</f>
        <v>Davidson County, TN</v>
      </c>
      <c r="Q396" s="59">
        <f>VLOOKUP(P396,'6. Gather living wage data'!$B$11:$Q$1048576,16,FALSE)</f>
        <v>15.32</v>
      </c>
      <c r="R396" s="60">
        <f>Q396*'Standards &amp; Assumptions'!$C$10*'Standards &amp; Assumptions'!$C$11</f>
        <v>31865.599999999999</v>
      </c>
      <c r="S396" s="28">
        <f t="shared" si="42"/>
        <v>2.5548840307082159</v>
      </c>
      <c r="T396" s="27">
        <f t="shared" si="43"/>
        <v>1686.2723210005497</v>
      </c>
      <c r="U396" s="26" t="str">
        <f t="shared" si="44"/>
        <v>Yes</v>
      </c>
      <c r="V396" s="26">
        <f>R396*('Standards &amp; Assumptions'!$C$12)</f>
        <v>4779.8399999999992</v>
      </c>
      <c r="W396" s="26">
        <f t="shared" si="45"/>
        <v>27085.759999999998</v>
      </c>
      <c r="X396" s="26">
        <f t="shared" si="46"/>
        <v>36645.439999999995</v>
      </c>
      <c r="Y396" s="26" t="str">
        <f t="shared" si="47"/>
        <v>Yes</v>
      </c>
    </row>
    <row r="397" spans="2:25" ht="15" thickBot="1" x14ac:dyDescent="0.35">
      <c r="B397" s="154">
        <f>'1-4. Gather employee data'!B397</f>
        <v>385</v>
      </c>
      <c r="C397" s="50" t="str">
        <f>'1-4. Gather employee data'!C397</f>
        <v>Sales Associate</v>
      </c>
      <c r="D397" s="50" t="str">
        <f>'1-4. Gather employee data'!D397</f>
        <v>Apparel</v>
      </c>
      <c r="E397" s="61">
        <f>'1-4. Gather employee data'!E397</f>
        <v>44019</v>
      </c>
      <c r="F397" s="61">
        <f>'1-4. Gather employee data'!F397</f>
        <v>43647</v>
      </c>
      <c r="G397" s="60">
        <f>'1-4. Gather employee data'!I397</f>
        <v>33577.912947463374</v>
      </c>
      <c r="H397" s="50">
        <f>'1-4. Gather employee data'!J397</f>
        <v>1877.04</v>
      </c>
      <c r="I397" s="59">
        <f>'1-4. Gather employee data'!K397</f>
        <v>17.888757270736573</v>
      </c>
      <c r="J397" s="50" t="str">
        <f>'1-4. Gather employee data'!L397</f>
        <v>Active</v>
      </c>
      <c r="K397" s="50" t="str">
        <f>'1-4. Gather employee data'!M397</f>
        <v>FT</v>
      </c>
      <c r="L397" s="50" t="str">
        <f>'1-4. Gather employee data'!N397</f>
        <v>N/A</v>
      </c>
      <c r="M397" s="50" t="str">
        <f>'1-4. Gather employee data'!O397</f>
        <v>Nashville</v>
      </c>
      <c r="N397" s="50" t="str">
        <f>'1-4. Gather employee data'!P397</f>
        <v>Davidson</v>
      </c>
      <c r="O397" s="50" t="str">
        <f>'1-4. Gather employee data'!T397</f>
        <v>TN</v>
      </c>
      <c r="P397" s="50" t="str">
        <f>'1-4. Gather employee data'!V397</f>
        <v>Davidson County, TN</v>
      </c>
      <c r="Q397" s="59">
        <f>VLOOKUP(P397,'6. Gather living wage data'!$B$11:$Q$1048576,16,FALSE)</f>
        <v>15.32</v>
      </c>
      <c r="R397" s="60">
        <f>Q397*'Standards &amp; Assumptions'!$C$10*'Standards &amp; Assumptions'!$C$11</f>
        <v>31865.599999999999</v>
      </c>
      <c r="S397" s="28">
        <f t="shared" si="42"/>
        <v>2.5687572707365725</v>
      </c>
      <c r="T397" s="27">
        <f t="shared" si="43"/>
        <v>1712.3129474633752</v>
      </c>
      <c r="U397" s="26" t="str">
        <f t="shared" si="44"/>
        <v>Yes</v>
      </c>
      <c r="V397" s="26">
        <f>R397*('Standards &amp; Assumptions'!$C$12)</f>
        <v>4779.8399999999992</v>
      </c>
      <c r="W397" s="26">
        <f t="shared" si="45"/>
        <v>27085.759999999998</v>
      </c>
      <c r="X397" s="26">
        <f t="shared" si="46"/>
        <v>36645.439999999995</v>
      </c>
      <c r="Y397" s="26" t="str">
        <f t="shared" si="47"/>
        <v>Yes</v>
      </c>
    </row>
    <row r="398" spans="2:25" ht="15" thickBot="1" x14ac:dyDescent="0.35">
      <c r="B398" s="154">
        <f>'1-4. Gather employee data'!B398</f>
        <v>386</v>
      </c>
      <c r="C398" s="50" t="str">
        <f>'1-4. Gather employee data'!C398</f>
        <v>Sales Associate</v>
      </c>
      <c r="D398" s="50" t="str">
        <f>'1-4. Gather employee data'!D398</f>
        <v>Apparel</v>
      </c>
      <c r="E398" s="61">
        <f>'1-4. Gather employee data'!E398</f>
        <v>44017</v>
      </c>
      <c r="F398" s="61">
        <f>'1-4. Gather employee data'!F398</f>
        <v>43647</v>
      </c>
      <c r="G398" s="60">
        <f>'1-4. Gather employee data'!I398</f>
        <v>32646.854946335363</v>
      </c>
      <c r="H398" s="50">
        <f>'1-4. Gather employee data'!J398</f>
        <v>1824.9</v>
      </c>
      <c r="I398" s="59">
        <f>'1-4. Gather employee data'!K398</f>
        <v>17.889667897602806</v>
      </c>
      <c r="J398" s="50" t="str">
        <f>'1-4. Gather employee data'!L398</f>
        <v>Active</v>
      </c>
      <c r="K398" s="50" t="str">
        <f>'1-4. Gather employee data'!M398</f>
        <v>FT</v>
      </c>
      <c r="L398" s="50" t="str">
        <f>'1-4. Gather employee data'!N398</f>
        <v>N/A</v>
      </c>
      <c r="M398" s="50" t="str">
        <f>'1-4. Gather employee data'!O398</f>
        <v>Nashville</v>
      </c>
      <c r="N398" s="50" t="str">
        <f>'1-4. Gather employee data'!P398</f>
        <v>Davidson</v>
      </c>
      <c r="O398" s="50" t="str">
        <f>'1-4. Gather employee data'!T398</f>
        <v>TN</v>
      </c>
      <c r="P398" s="50" t="str">
        <f>'1-4. Gather employee data'!V398</f>
        <v>Davidson County, TN</v>
      </c>
      <c r="Q398" s="59">
        <f>VLOOKUP(P398,'6. Gather living wage data'!$B$11:$Q$1048576,16,FALSE)</f>
        <v>15.32</v>
      </c>
      <c r="R398" s="60">
        <f>Q398*'Standards &amp; Assumptions'!$C$10*'Standards &amp; Assumptions'!$C$11</f>
        <v>31865.599999999999</v>
      </c>
      <c r="S398" s="28">
        <f t="shared" si="42"/>
        <v>2.5696678976028053</v>
      </c>
      <c r="T398" s="27">
        <f t="shared" si="43"/>
        <v>781.25494633536437</v>
      </c>
      <c r="U398" s="26" t="str">
        <f t="shared" si="44"/>
        <v>Yes</v>
      </c>
      <c r="V398" s="26">
        <f>R398*('Standards &amp; Assumptions'!$C$12)</f>
        <v>4779.8399999999992</v>
      </c>
      <c r="W398" s="26">
        <f t="shared" si="45"/>
        <v>27085.759999999998</v>
      </c>
      <c r="X398" s="26">
        <f t="shared" si="46"/>
        <v>36645.439999999995</v>
      </c>
      <c r="Y398" s="26" t="str">
        <f t="shared" si="47"/>
        <v>Yes</v>
      </c>
    </row>
    <row r="399" spans="2:25" ht="15" thickBot="1" x14ac:dyDescent="0.35">
      <c r="B399" s="154">
        <f>'1-4. Gather employee data'!B399</f>
        <v>387</v>
      </c>
      <c r="C399" s="50" t="str">
        <f>'1-4. Gather employee data'!C399</f>
        <v>Sales Associate</v>
      </c>
      <c r="D399" s="50" t="str">
        <f>'1-4. Gather employee data'!D399</f>
        <v>Apparel</v>
      </c>
      <c r="E399" s="61">
        <f>'1-4. Gather employee data'!E399</f>
        <v>44019</v>
      </c>
      <c r="F399" s="61">
        <f>'1-4. Gather employee data'!F399</f>
        <v>43647</v>
      </c>
      <c r="G399" s="60">
        <f>'1-4. Gather employee data'!I399</f>
        <v>32692.342328339619</v>
      </c>
      <c r="H399" s="50">
        <f>'1-4. Gather employee data'!J399</f>
        <v>1824.9</v>
      </c>
      <c r="I399" s="59">
        <f>'1-4. Gather employee data'!K399</f>
        <v>17.914593856287805</v>
      </c>
      <c r="J399" s="50" t="str">
        <f>'1-4. Gather employee data'!L399</f>
        <v>Active</v>
      </c>
      <c r="K399" s="50" t="str">
        <f>'1-4. Gather employee data'!M399</f>
        <v>FT</v>
      </c>
      <c r="L399" s="50" t="str">
        <f>'1-4. Gather employee data'!N399</f>
        <v>N/A</v>
      </c>
      <c r="M399" s="50" t="str">
        <f>'1-4. Gather employee data'!O399</f>
        <v>Nashville</v>
      </c>
      <c r="N399" s="50" t="str">
        <f>'1-4. Gather employee data'!P399</f>
        <v>Davidson</v>
      </c>
      <c r="O399" s="50" t="str">
        <f>'1-4. Gather employee data'!T399</f>
        <v>TN</v>
      </c>
      <c r="P399" s="50" t="str">
        <f>'1-4. Gather employee data'!V399</f>
        <v>Davidson County, TN</v>
      </c>
      <c r="Q399" s="59">
        <f>VLOOKUP(P399,'6. Gather living wage data'!$B$11:$Q$1048576,16,FALSE)</f>
        <v>15.32</v>
      </c>
      <c r="R399" s="60">
        <f>Q399*'Standards &amp; Assumptions'!$C$10*'Standards &amp; Assumptions'!$C$11</f>
        <v>31865.599999999999</v>
      </c>
      <c r="S399" s="28">
        <f t="shared" si="42"/>
        <v>2.5945938562878048</v>
      </c>
      <c r="T399" s="27">
        <f t="shared" si="43"/>
        <v>826.74232833962014</v>
      </c>
      <c r="U399" s="26" t="str">
        <f t="shared" si="44"/>
        <v>Yes</v>
      </c>
      <c r="V399" s="26">
        <f>R399*('Standards &amp; Assumptions'!$C$12)</f>
        <v>4779.8399999999992</v>
      </c>
      <c r="W399" s="26">
        <f t="shared" si="45"/>
        <v>27085.759999999998</v>
      </c>
      <c r="X399" s="26">
        <f t="shared" si="46"/>
        <v>36645.439999999995</v>
      </c>
      <c r="Y399" s="26" t="str">
        <f t="shared" si="47"/>
        <v>Yes</v>
      </c>
    </row>
    <row r="400" spans="2:25" ht="15" thickBot="1" x14ac:dyDescent="0.35">
      <c r="B400" s="154">
        <f>'1-4. Gather employee data'!B400</f>
        <v>388</v>
      </c>
      <c r="C400" s="50" t="str">
        <f>'1-4. Gather employee data'!C400</f>
        <v>Sales Associate</v>
      </c>
      <c r="D400" s="50" t="str">
        <f>'1-4. Gather employee data'!D400</f>
        <v>Apparel</v>
      </c>
      <c r="E400" s="61">
        <f>'1-4. Gather employee data'!E400</f>
        <v>44022</v>
      </c>
      <c r="F400" s="61">
        <f>'1-4. Gather employee data'!F400</f>
        <v>43647</v>
      </c>
      <c r="G400" s="60">
        <f>'1-4. Gather employee data'!I400</f>
        <v>32738.446821611422</v>
      </c>
      <c r="H400" s="50">
        <f>'1-4. Gather employee data'!J400</f>
        <v>1824.9</v>
      </c>
      <c r="I400" s="59">
        <f>'1-4. Gather employee data'!K400</f>
        <v>17.939857976662513</v>
      </c>
      <c r="J400" s="50" t="str">
        <f>'1-4. Gather employee data'!L400</f>
        <v>Active</v>
      </c>
      <c r="K400" s="50" t="str">
        <f>'1-4. Gather employee data'!M400</f>
        <v>FT</v>
      </c>
      <c r="L400" s="50" t="str">
        <f>'1-4. Gather employee data'!N400</f>
        <v>N/A</v>
      </c>
      <c r="M400" s="50" t="str">
        <f>'1-4. Gather employee data'!O400</f>
        <v>Nashville</v>
      </c>
      <c r="N400" s="50" t="str">
        <f>'1-4. Gather employee data'!P400</f>
        <v>Davidson</v>
      </c>
      <c r="O400" s="50" t="str">
        <f>'1-4. Gather employee data'!T400</f>
        <v>TN</v>
      </c>
      <c r="P400" s="50" t="str">
        <f>'1-4. Gather employee data'!V400</f>
        <v>Davidson County, TN</v>
      </c>
      <c r="Q400" s="59">
        <f>VLOOKUP(P400,'6. Gather living wage data'!$B$11:$Q$1048576,16,FALSE)</f>
        <v>15.32</v>
      </c>
      <c r="R400" s="60">
        <f>Q400*'Standards &amp; Assumptions'!$C$10*'Standards &amp; Assumptions'!$C$11</f>
        <v>31865.599999999999</v>
      </c>
      <c r="S400" s="28">
        <f t="shared" si="42"/>
        <v>2.6198579766625123</v>
      </c>
      <c r="T400" s="27">
        <f t="shared" si="43"/>
        <v>872.84682161142337</v>
      </c>
      <c r="U400" s="26" t="str">
        <f t="shared" si="44"/>
        <v>Yes</v>
      </c>
      <c r="V400" s="26">
        <f>R400*('Standards &amp; Assumptions'!$C$12)</f>
        <v>4779.8399999999992</v>
      </c>
      <c r="W400" s="26">
        <f t="shared" si="45"/>
        <v>27085.759999999998</v>
      </c>
      <c r="X400" s="26">
        <f t="shared" si="46"/>
        <v>36645.439999999995</v>
      </c>
      <c r="Y400" s="26" t="str">
        <f t="shared" si="47"/>
        <v>Yes</v>
      </c>
    </row>
    <row r="401" spans="2:25" ht="15" thickBot="1" x14ac:dyDescent="0.35">
      <c r="B401" s="154">
        <f>'1-4. Gather employee data'!B401</f>
        <v>389</v>
      </c>
      <c r="C401" s="50" t="str">
        <f>'1-4. Gather employee data'!C401</f>
        <v>Sales Associate</v>
      </c>
      <c r="D401" s="50" t="str">
        <f>'1-4. Gather employee data'!D401</f>
        <v>Apparel</v>
      </c>
      <c r="E401" s="61">
        <f>'1-4. Gather employee data'!E401</f>
        <v>44016</v>
      </c>
      <c r="F401" s="61">
        <f>'1-4. Gather employee data'!F401</f>
        <v>43647</v>
      </c>
      <c r="G401" s="60">
        <f>'1-4. Gather employee data'!I401</f>
        <v>31841.144888549366</v>
      </c>
      <c r="H401" s="50">
        <f>'1-4. Gather employee data'!J401</f>
        <v>1772.76</v>
      </c>
      <c r="I401" s="59">
        <f>'1-4. Gather employee data'!K401</f>
        <v>17.961339881624905</v>
      </c>
      <c r="J401" s="50" t="str">
        <f>'1-4. Gather employee data'!L401</f>
        <v>Active</v>
      </c>
      <c r="K401" s="50" t="str">
        <f>'1-4. Gather employee data'!M401</f>
        <v>FT</v>
      </c>
      <c r="L401" s="50" t="str">
        <f>'1-4. Gather employee data'!N401</f>
        <v>N/A</v>
      </c>
      <c r="M401" s="50" t="str">
        <f>'1-4. Gather employee data'!O401</f>
        <v>Nashville</v>
      </c>
      <c r="N401" s="50" t="str">
        <f>'1-4. Gather employee data'!P401</f>
        <v>Davidson</v>
      </c>
      <c r="O401" s="50" t="str">
        <f>'1-4. Gather employee data'!T401</f>
        <v>TN</v>
      </c>
      <c r="P401" s="50" t="str">
        <f>'1-4. Gather employee data'!V401</f>
        <v>Davidson County, TN</v>
      </c>
      <c r="Q401" s="59">
        <f>VLOOKUP(P401,'6. Gather living wage data'!$B$11:$Q$1048576,16,FALSE)</f>
        <v>15.32</v>
      </c>
      <c r="R401" s="60">
        <f>Q401*'Standards &amp; Assumptions'!$C$10*'Standards &amp; Assumptions'!$C$11</f>
        <v>31865.599999999999</v>
      </c>
      <c r="S401" s="28">
        <f t="shared" si="42"/>
        <v>2.641339881624905</v>
      </c>
      <c r="T401" s="27">
        <f t="shared" si="43"/>
        <v>-24.455111450632103</v>
      </c>
      <c r="U401" s="26" t="str">
        <f t="shared" si="44"/>
        <v>No</v>
      </c>
      <c r="V401" s="26">
        <f>R401*('Standards &amp; Assumptions'!$C$12)</f>
        <v>4779.8399999999992</v>
      </c>
      <c r="W401" s="26">
        <f t="shared" si="45"/>
        <v>27085.759999999998</v>
      </c>
      <c r="X401" s="26">
        <f t="shared" si="46"/>
        <v>36645.439999999995</v>
      </c>
      <c r="Y401" s="26" t="str">
        <f t="shared" si="47"/>
        <v>Yes</v>
      </c>
    </row>
    <row r="402" spans="2:25" ht="15" thickBot="1" x14ac:dyDescent="0.35">
      <c r="B402" s="154">
        <f>'1-4. Gather employee data'!B402</f>
        <v>390</v>
      </c>
      <c r="C402" s="50" t="str">
        <f>'1-4. Gather employee data'!C402</f>
        <v>Sales Associate</v>
      </c>
      <c r="D402" s="50" t="str">
        <f>'1-4. Gather employee data'!D402</f>
        <v>Apparel</v>
      </c>
      <c r="E402" s="61">
        <f>'1-4. Gather employee data'!E402</f>
        <v>44021</v>
      </c>
      <c r="F402" s="61">
        <f>'1-4. Gather employee data'!F402</f>
        <v>43647</v>
      </c>
      <c r="G402" s="60">
        <f>'1-4. Gather employee data'!I402</f>
        <v>31844.096029993179</v>
      </c>
      <c r="H402" s="50">
        <f>'1-4. Gather employee data'!J402</f>
        <v>1772.76</v>
      </c>
      <c r="I402" s="59">
        <f>'1-4. Gather employee data'!K402</f>
        <v>17.963004597347176</v>
      </c>
      <c r="J402" s="50" t="str">
        <f>'1-4. Gather employee data'!L402</f>
        <v>Active</v>
      </c>
      <c r="K402" s="50" t="str">
        <f>'1-4. Gather employee data'!M402</f>
        <v>FT</v>
      </c>
      <c r="L402" s="50" t="str">
        <f>'1-4. Gather employee data'!N402</f>
        <v>N/A</v>
      </c>
      <c r="M402" s="50" t="str">
        <f>'1-4. Gather employee data'!O402</f>
        <v>Nashville</v>
      </c>
      <c r="N402" s="50" t="str">
        <f>'1-4. Gather employee data'!P402</f>
        <v>Davidson</v>
      </c>
      <c r="O402" s="50" t="str">
        <f>'1-4. Gather employee data'!T402</f>
        <v>TN</v>
      </c>
      <c r="P402" s="50" t="str">
        <f>'1-4. Gather employee data'!V402</f>
        <v>Davidson County, TN</v>
      </c>
      <c r="Q402" s="59">
        <f>VLOOKUP(P402,'6. Gather living wage data'!$B$11:$Q$1048576,16,FALSE)</f>
        <v>15.32</v>
      </c>
      <c r="R402" s="60">
        <f>Q402*'Standards &amp; Assumptions'!$C$10*'Standards &amp; Assumptions'!$C$11</f>
        <v>31865.599999999999</v>
      </c>
      <c r="S402" s="28">
        <f t="shared" si="42"/>
        <v>2.6430045973471756</v>
      </c>
      <c r="T402" s="27">
        <f t="shared" si="43"/>
        <v>-21.503970006819145</v>
      </c>
      <c r="U402" s="26" t="str">
        <f t="shared" si="44"/>
        <v>No</v>
      </c>
      <c r="V402" s="26">
        <f>R402*('Standards &amp; Assumptions'!$C$12)</f>
        <v>4779.8399999999992</v>
      </c>
      <c r="W402" s="26">
        <f t="shared" si="45"/>
        <v>27085.759999999998</v>
      </c>
      <c r="X402" s="26">
        <f t="shared" si="46"/>
        <v>36645.439999999995</v>
      </c>
      <c r="Y402" s="26" t="str">
        <f t="shared" si="47"/>
        <v>Yes</v>
      </c>
    </row>
    <row r="403" spans="2:25" ht="15" thickBot="1" x14ac:dyDescent="0.35">
      <c r="B403" s="154">
        <f>'1-4. Gather employee data'!B403</f>
        <v>391</v>
      </c>
      <c r="C403" s="50" t="str">
        <f>'1-4. Gather employee data'!C403</f>
        <v>Sales Associate</v>
      </c>
      <c r="D403" s="50" t="str">
        <f>'1-4. Gather employee data'!D403</f>
        <v>Apparel</v>
      </c>
      <c r="E403" s="61">
        <f>'1-4. Gather employee data'!E403</f>
        <v>44030</v>
      </c>
      <c r="F403" s="61">
        <f>'1-4. Gather employee data'!F403</f>
        <v>43647</v>
      </c>
      <c r="G403" s="60">
        <f>'1-4. Gather employee data'!I403</f>
        <v>30925.9695289548</v>
      </c>
      <c r="H403" s="50">
        <f>'1-4. Gather employee data'!J403</f>
        <v>1720.6200000000001</v>
      </c>
      <c r="I403" s="59">
        <f>'1-4. Gather employee data'!K403</f>
        <v>17.973735937600864</v>
      </c>
      <c r="J403" s="50" t="str">
        <f>'1-4. Gather employee data'!L403</f>
        <v>Active</v>
      </c>
      <c r="K403" s="50" t="str">
        <f>'1-4. Gather employee data'!M403</f>
        <v>FT</v>
      </c>
      <c r="L403" s="50" t="str">
        <f>'1-4. Gather employee data'!N403</f>
        <v>N/A</v>
      </c>
      <c r="M403" s="50" t="str">
        <f>'1-4. Gather employee data'!O403</f>
        <v>Nashville</v>
      </c>
      <c r="N403" s="50" t="str">
        <f>'1-4. Gather employee data'!P403</f>
        <v>Davidson</v>
      </c>
      <c r="O403" s="50" t="str">
        <f>'1-4. Gather employee data'!T403</f>
        <v>TN</v>
      </c>
      <c r="P403" s="50" t="str">
        <f>'1-4. Gather employee data'!V403</f>
        <v>Davidson County, TN</v>
      </c>
      <c r="Q403" s="59">
        <f>VLOOKUP(P403,'6. Gather living wage data'!$B$11:$Q$1048576,16,FALSE)</f>
        <v>15.32</v>
      </c>
      <c r="R403" s="60">
        <f>Q403*'Standards &amp; Assumptions'!$C$10*'Standards &amp; Assumptions'!$C$11</f>
        <v>31865.599999999999</v>
      </c>
      <c r="S403" s="28">
        <f t="shared" si="42"/>
        <v>2.6537359376008638</v>
      </c>
      <c r="T403" s="27">
        <f t="shared" si="43"/>
        <v>-939.63047104519865</v>
      </c>
      <c r="U403" s="26" t="str">
        <f t="shared" si="44"/>
        <v>No</v>
      </c>
      <c r="V403" s="26">
        <f>R403*('Standards &amp; Assumptions'!$C$12)</f>
        <v>4779.8399999999992</v>
      </c>
      <c r="W403" s="26">
        <f t="shared" si="45"/>
        <v>27085.759999999998</v>
      </c>
      <c r="X403" s="26">
        <f t="shared" si="46"/>
        <v>36645.439999999995</v>
      </c>
      <c r="Y403" s="26" t="str">
        <f t="shared" si="47"/>
        <v>Yes</v>
      </c>
    </row>
    <row r="404" spans="2:25" ht="15" thickBot="1" x14ac:dyDescent="0.35">
      <c r="B404" s="154">
        <f>'1-4. Gather employee data'!B404</f>
        <v>392</v>
      </c>
      <c r="C404" s="50" t="str">
        <f>'1-4. Gather employee data'!C404</f>
        <v>Sales Associate</v>
      </c>
      <c r="D404" s="50" t="str">
        <f>'1-4. Gather employee data'!D404</f>
        <v>Apparel</v>
      </c>
      <c r="E404" s="61">
        <f>'1-4. Gather employee data'!E404</f>
        <v>44020</v>
      </c>
      <c r="F404" s="61">
        <f>'1-4. Gather employee data'!F404</f>
        <v>43647</v>
      </c>
      <c r="G404" s="60">
        <f>'1-4. Gather employee data'!I404</f>
        <v>30037.051498105109</v>
      </c>
      <c r="H404" s="50">
        <f>'1-4. Gather employee data'!J404</f>
        <v>1668.48</v>
      </c>
      <c r="I404" s="59">
        <f>'1-4. Gather employee data'!K404</f>
        <v>18.002644022166947</v>
      </c>
      <c r="J404" s="50" t="str">
        <f>'1-4. Gather employee data'!L404</f>
        <v>Active</v>
      </c>
      <c r="K404" s="50" t="str">
        <f>'1-4. Gather employee data'!M404</f>
        <v>FT</v>
      </c>
      <c r="L404" s="50" t="str">
        <f>'1-4. Gather employee data'!N404</f>
        <v>N/A</v>
      </c>
      <c r="M404" s="50" t="str">
        <f>'1-4. Gather employee data'!O404</f>
        <v>Nashville</v>
      </c>
      <c r="N404" s="50" t="str">
        <f>'1-4. Gather employee data'!P404</f>
        <v>Davidson</v>
      </c>
      <c r="O404" s="50" t="str">
        <f>'1-4. Gather employee data'!T404</f>
        <v>TN</v>
      </c>
      <c r="P404" s="50" t="str">
        <f>'1-4. Gather employee data'!V404</f>
        <v>Davidson County, TN</v>
      </c>
      <c r="Q404" s="59">
        <f>VLOOKUP(P404,'6. Gather living wage data'!$B$11:$Q$1048576,16,FALSE)</f>
        <v>15.32</v>
      </c>
      <c r="R404" s="60">
        <f>Q404*'Standards &amp; Assumptions'!$C$10*'Standards &amp; Assumptions'!$C$11</f>
        <v>31865.599999999999</v>
      </c>
      <c r="S404" s="28">
        <f t="shared" si="42"/>
        <v>2.6826440221669472</v>
      </c>
      <c r="T404" s="27">
        <f t="shared" si="43"/>
        <v>-1828.5485018948893</v>
      </c>
      <c r="U404" s="26" t="str">
        <f t="shared" si="44"/>
        <v>No</v>
      </c>
      <c r="V404" s="26">
        <f>R404*('Standards &amp; Assumptions'!$C$12)</f>
        <v>4779.8399999999992</v>
      </c>
      <c r="W404" s="26">
        <f t="shared" si="45"/>
        <v>27085.759999999998</v>
      </c>
      <c r="X404" s="26">
        <f t="shared" si="46"/>
        <v>36645.439999999995</v>
      </c>
      <c r="Y404" s="26" t="str">
        <f t="shared" si="47"/>
        <v>Yes</v>
      </c>
    </row>
    <row r="405" spans="2:25" ht="15" thickBot="1" x14ac:dyDescent="0.35">
      <c r="B405" s="154">
        <f>'1-4. Gather employee data'!B405</f>
        <v>393</v>
      </c>
      <c r="C405" s="50" t="str">
        <f>'1-4. Gather employee data'!C405</f>
        <v>Sales Associate</v>
      </c>
      <c r="D405" s="50" t="str">
        <f>'1-4. Gather employee data'!D405</f>
        <v>Apparel</v>
      </c>
      <c r="E405" s="61">
        <f>'1-4. Gather employee data'!E405</f>
        <v>44033</v>
      </c>
      <c r="F405" s="61">
        <f>'1-4. Gather employee data'!F405</f>
        <v>43647</v>
      </c>
      <c r="G405" s="60">
        <f>'1-4. Gather employee data'!I405</f>
        <v>30057.997459156741</v>
      </c>
      <c r="H405" s="50">
        <f>'1-4. Gather employee data'!J405</f>
        <v>1668.48</v>
      </c>
      <c r="I405" s="59">
        <f>'1-4. Gather employee data'!K405</f>
        <v>18.015197940135177</v>
      </c>
      <c r="J405" s="50" t="str">
        <f>'1-4. Gather employee data'!L405</f>
        <v>Active</v>
      </c>
      <c r="K405" s="50" t="str">
        <f>'1-4. Gather employee data'!M405</f>
        <v>FT</v>
      </c>
      <c r="L405" s="50" t="str">
        <f>'1-4. Gather employee data'!N405</f>
        <v>N/A</v>
      </c>
      <c r="M405" s="50" t="str">
        <f>'1-4. Gather employee data'!O405</f>
        <v>Nashville</v>
      </c>
      <c r="N405" s="50" t="str">
        <f>'1-4. Gather employee data'!P405</f>
        <v>Davidson</v>
      </c>
      <c r="O405" s="50" t="str">
        <f>'1-4. Gather employee data'!T405</f>
        <v>TN</v>
      </c>
      <c r="P405" s="50" t="str">
        <f>'1-4. Gather employee data'!V405</f>
        <v>Davidson County, TN</v>
      </c>
      <c r="Q405" s="59">
        <f>VLOOKUP(P405,'6. Gather living wage data'!$B$11:$Q$1048576,16,FALSE)</f>
        <v>15.32</v>
      </c>
      <c r="R405" s="60">
        <f>Q405*'Standards &amp; Assumptions'!$C$10*'Standards &amp; Assumptions'!$C$11</f>
        <v>31865.599999999999</v>
      </c>
      <c r="S405" s="28">
        <f t="shared" si="42"/>
        <v>2.6951979401351771</v>
      </c>
      <c r="T405" s="27">
        <f t="shared" si="43"/>
        <v>-1807.6025408432579</v>
      </c>
      <c r="U405" s="26" t="str">
        <f t="shared" si="44"/>
        <v>No</v>
      </c>
      <c r="V405" s="26">
        <f>R405*('Standards &amp; Assumptions'!$C$12)</f>
        <v>4779.8399999999992</v>
      </c>
      <c r="W405" s="26">
        <f t="shared" si="45"/>
        <v>27085.759999999998</v>
      </c>
      <c r="X405" s="26">
        <f t="shared" si="46"/>
        <v>36645.439999999995</v>
      </c>
      <c r="Y405" s="26" t="str">
        <f t="shared" si="47"/>
        <v>Yes</v>
      </c>
    </row>
    <row r="406" spans="2:25" ht="15" thickBot="1" x14ac:dyDescent="0.35">
      <c r="B406" s="154">
        <f>'1-4. Gather employee data'!B406</f>
        <v>394</v>
      </c>
      <c r="C406" s="50" t="str">
        <f>'1-4. Gather employee data'!C406</f>
        <v>Senior Sales Associate</v>
      </c>
      <c r="D406" s="50" t="str">
        <f>'1-4. Gather employee data'!D406</f>
        <v>Apparel</v>
      </c>
      <c r="E406" s="61">
        <f>'1-4. Gather employee data'!E406</f>
        <v>43831</v>
      </c>
      <c r="F406" s="61">
        <f>'1-4. Gather employee data'!F406</f>
        <v>43647</v>
      </c>
      <c r="G406" s="60">
        <f>'1-4. Gather employee data'!I406</f>
        <v>37638.12292402827</v>
      </c>
      <c r="H406" s="50">
        <f>'1-4. Gather employee data'!J406</f>
        <v>2085.6</v>
      </c>
      <c r="I406" s="59">
        <f>'1-4. Gather employee data'!K406</f>
        <v>18.046664232848233</v>
      </c>
      <c r="J406" s="50" t="str">
        <f>'1-4. Gather employee data'!L406</f>
        <v>Active</v>
      </c>
      <c r="K406" s="50" t="str">
        <f>'1-4. Gather employee data'!M406</f>
        <v>FT</v>
      </c>
      <c r="L406" s="50" t="str">
        <f>'1-4. Gather employee data'!N406</f>
        <v>N/A</v>
      </c>
      <c r="M406" s="50" t="str">
        <f>'1-4. Gather employee data'!O406</f>
        <v>Nashville</v>
      </c>
      <c r="N406" s="50" t="str">
        <f>'1-4. Gather employee data'!P406</f>
        <v>Davidson</v>
      </c>
      <c r="O406" s="50" t="str">
        <f>'1-4. Gather employee data'!T406</f>
        <v>TN</v>
      </c>
      <c r="P406" s="50" t="str">
        <f>'1-4. Gather employee data'!V406</f>
        <v>Davidson County, TN</v>
      </c>
      <c r="Q406" s="59">
        <f>VLOOKUP(P406,'6. Gather living wage data'!$B$11:$Q$1048576,16,FALSE)</f>
        <v>15.32</v>
      </c>
      <c r="R406" s="60">
        <f>Q406*'Standards &amp; Assumptions'!$C$10*'Standards &amp; Assumptions'!$C$11</f>
        <v>31865.599999999999</v>
      </c>
      <c r="S406" s="28">
        <f t="shared" si="42"/>
        <v>2.7266642328482327</v>
      </c>
      <c r="T406" s="27">
        <f t="shared" si="43"/>
        <v>5772.5229240282715</v>
      </c>
      <c r="U406" s="26" t="str">
        <f t="shared" si="44"/>
        <v>Yes</v>
      </c>
      <c r="V406" s="26">
        <f>R406*('Standards &amp; Assumptions'!$C$12)</f>
        <v>4779.8399999999992</v>
      </c>
      <c r="W406" s="26">
        <f t="shared" si="45"/>
        <v>27085.759999999998</v>
      </c>
      <c r="X406" s="26">
        <f t="shared" si="46"/>
        <v>36645.439999999995</v>
      </c>
      <c r="Y406" s="26" t="str">
        <f t="shared" si="47"/>
        <v>No</v>
      </c>
    </row>
    <row r="407" spans="2:25" ht="15" thickBot="1" x14ac:dyDescent="0.35">
      <c r="B407" s="154">
        <f>'1-4. Gather employee data'!B407</f>
        <v>395</v>
      </c>
      <c r="C407" s="50" t="str">
        <f>'1-4. Gather employee data'!C407</f>
        <v>Senior Sales Associate</v>
      </c>
      <c r="D407" s="50" t="str">
        <f>'1-4. Gather employee data'!D407</f>
        <v>Apparel</v>
      </c>
      <c r="E407" s="61">
        <f>'1-4. Gather employee data'!E407</f>
        <v>41640</v>
      </c>
      <c r="F407" s="61">
        <f>'1-4. Gather employee data'!F407</f>
        <v>43647</v>
      </c>
      <c r="G407" s="60">
        <f>'1-4. Gather employee data'!I407</f>
        <v>37680.009484939663</v>
      </c>
      <c r="H407" s="50">
        <f>'1-4. Gather employee data'!J407</f>
        <v>2085.6</v>
      </c>
      <c r="I407" s="59">
        <f>'1-4. Gather employee data'!K407</f>
        <v>18.066747931022086</v>
      </c>
      <c r="J407" s="50" t="str">
        <f>'1-4. Gather employee data'!L407</f>
        <v>Active</v>
      </c>
      <c r="K407" s="50" t="str">
        <f>'1-4. Gather employee data'!M407</f>
        <v>FT</v>
      </c>
      <c r="L407" s="50" t="str">
        <f>'1-4. Gather employee data'!N407</f>
        <v>N/A</v>
      </c>
      <c r="M407" s="50" t="str">
        <f>'1-4. Gather employee data'!O407</f>
        <v>Nashville</v>
      </c>
      <c r="N407" s="50" t="str">
        <f>'1-4. Gather employee data'!P407</f>
        <v>Davidson</v>
      </c>
      <c r="O407" s="50" t="str">
        <f>'1-4. Gather employee data'!T407</f>
        <v>TN</v>
      </c>
      <c r="P407" s="50" t="str">
        <f>'1-4. Gather employee data'!V407</f>
        <v>Davidson County, TN</v>
      </c>
      <c r="Q407" s="59">
        <f>VLOOKUP(P407,'6. Gather living wage data'!$B$11:$Q$1048576,16,FALSE)</f>
        <v>15.32</v>
      </c>
      <c r="R407" s="60">
        <f>Q407*'Standards &amp; Assumptions'!$C$10*'Standards &amp; Assumptions'!$C$11</f>
        <v>31865.599999999999</v>
      </c>
      <c r="S407" s="28">
        <f t="shared" si="42"/>
        <v>2.7467479310220853</v>
      </c>
      <c r="T407" s="27">
        <f t="shared" si="43"/>
        <v>5814.4094849396643</v>
      </c>
      <c r="U407" s="26" t="str">
        <f t="shared" si="44"/>
        <v>Yes</v>
      </c>
      <c r="V407" s="26">
        <f>R407*('Standards &amp; Assumptions'!$C$12)</f>
        <v>4779.8399999999992</v>
      </c>
      <c r="W407" s="26">
        <f t="shared" si="45"/>
        <v>27085.759999999998</v>
      </c>
      <c r="X407" s="26">
        <f t="shared" si="46"/>
        <v>36645.439999999995</v>
      </c>
      <c r="Y407" s="26" t="str">
        <f t="shared" si="47"/>
        <v>No</v>
      </c>
    </row>
    <row r="408" spans="2:25" ht="15" thickBot="1" x14ac:dyDescent="0.35">
      <c r="B408" s="154">
        <f>'1-4. Gather employee data'!B408</f>
        <v>396</v>
      </c>
      <c r="C408" s="50" t="str">
        <f>'1-4. Gather employee data'!C408</f>
        <v>Sales Associate</v>
      </c>
      <c r="D408" s="50" t="str">
        <f>'1-4. Gather employee data'!D408</f>
        <v>Apparel</v>
      </c>
      <c r="E408" s="61">
        <f>'1-4. Gather employee data'!E408</f>
        <v>44028</v>
      </c>
      <c r="F408" s="61">
        <f>'1-4. Gather employee data'!F408</f>
        <v>43647</v>
      </c>
      <c r="G408" s="60">
        <f>'1-4. Gather employee data'!I408</f>
        <v>37685.573208723545</v>
      </c>
      <c r="H408" s="50">
        <f>'1-4. Gather employee data'!J408</f>
        <v>2085.6</v>
      </c>
      <c r="I408" s="59">
        <f>'1-4. Gather employee data'!K408</f>
        <v>18.069415615997098</v>
      </c>
      <c r="J408" s="50" t="str">
        <f>'1-4. Gather employee data'!L408</f>
        <v>Active</v>
      </c>
      <c r="K408" s="50" t="str">
        <f>'1-4. Gather employee data'!M408</f>
        <v>FT</v>
      </c>
      <c r="L408" s="50" t="str">
        <f>'1-4. Gather employee data'!N408</f>
        <v>N/A</v>
      </c>
      <c r="M408" s="50" t="str">
        <f>'1-4. Gather employee data'!O408</f>
        <v>Nashville</v>
      </c>
      <c r="N408" s="50" t="str">
        <f>'1-4. Gather employee data'!P408</f>
        <v>Davidson</v>
      </c>
      <c r="O408" s="50" t="str">
        <f>'1-4. Gather employee data'!T408</f>
        <v>TN</v>
      </c>
      <c r="P408" s="50" t="str">
        <f>'1-4. Gather employee data'!V408</f>
        <v>Davidson County, TN</v>
      </c>
      <c r="Q408" s="59">
        <f>VLOOKUP(P408,'6. Gather living wage data'!$B$11:$Q$1048576,16,FALSE)</f>
        <v>15.32</v>
      </c>
      <c r="R408" s="60">
        <f>Q408*'Standards &amp; Assumptions'!$C$10*'Standards &amp; Assumptions'!$C$11</f>
        <v>31865.599999999999</v>
      </c>
      <c r="S408" s="28">
        <f t="shared" si="42"/>
        <v>2.7494156159970977</v>
      </c>
      <c r="T408" s="27">
        <f t="shared" si="43"/>
        <v>5819.9732087235461</v>
      </c>
      <c r="U408" s="26" t="str">
        <f t="shared" si="44"/>
        <v>Yes</v>
      </c>
      <c r="V408" s="26">
        <f>R408*('Standards &amp; Assumptions'!$C$12)</f>
        <v>4779.8399999999992</v>
      </c>
      <c r="W408" s="26">
        <f t="shared" si="45"/>
        <v>27085.759999999998</v>
      </c>
      <c r="X408" s="26">
        <f t="shared" si="46"/>
        <v>36645.439999999995</v>
      </c>
      <c r="Y408" s="26" t="str">
        <f t="shared" si="47"/>
        <v>No</v>
      </c>
    </row>
    <row r="409" spans="2:25" ht="15" thickBot="1" x14ac:dyDescent="0.35">
      <c r="B409" s="154">
        <f>'1-4. Gather employee data'!B409</f>
        <v>397</v>
      </c>
      <c r="C409" s="50" t="str">
        <f>'1-4. Gather employee data'!C409</f>
        <v>Sales Associate</v>
      </c>
      <c r="D409" s="50" t="str">
        <f>'1-4. Gather employee data'!D409</f>
        <v>Apparel</v>
      </c>
      <c r="E409" s="61">
        <f>'1-4. Gather employee data'!E409</f>
        <v>44034</v>
      </c>
      <c r="F409" s="61">
        <f>'1-4. Gather employee data'!F409</f>
        <v>43647</v>
      </c>
      <c r="G409" s="60">
        <f>'1-4. Gather employee data'!I409</f>
        <v>37699.396324485977</v>
      </c>
      <c r="H409" s="50">
        <f>'1-4. Gather employee data'!J409</f>
        <v>2085.6</v>
      </c>
      <c r="I409" s="59">
        <f>'1-4. Gather employee data'!K409</f>
        <v>18.076043500424806</v>
      </c>
      <c r="J409" s="50" t="str">
        <f>'1-4. Gather employee data'!L409</f>
        <v>Active</v>
      </c>
      <c r="K409" s="50" t="str">
        <f>'1-4. Gather employee data'!M409</f>
        <v>FT</v>
      </c>
      <c r="L409" s="50" t="str">
        <f>'1-4. Gather employee data'!N409</f>
        <v>N/A</v>
      </c>
      <c r="M409" s="50" t="str">
        <f>'1-4. Gather employee data'!O409</f>
        <v>Nashville</v>
      </c>
      <c r="N409" s="50" t="str">
        <f>'1-4. Gather employee data'!P409</f>
        <v>Davidson</v>
      </c>
      <c r="O409" s="50" t="str">
        <f>'1-4. Gather employee data'!T409</f>
        <v>TN</v>
      </c>
      <c r="P409" s="50" t="str">
        <f>'1-4. Gather employee data'!V409</f>
        <v>Davidson County, TN</v>
      </c>
      <c r="Q409" s="59">
        <f>VLOOKUP(P409,'6. Gather living wage data'!$B$11:$Q$1048576,16,FALSE)</f>
        <v>15.32</v>
      </c>
      <c r="R409" s="60">
        <f>Q409*'Standards &amp; Assumptions'!$C$10*'Standards &amp; Assumptions'!$C$11</f>
        <v>31865.599999999999</v>
      </c>
      <c r="S409" s="28">
        <f t="shared" si="42"/>
        <v>2.7560435004248056</v>
      </c>
      <c r="T409" s="27">
        <f t="shared" si="43"/>
        <v>5833.7963244859784</v>
      </c>
      <c r="U409" s="26" t="str">
        <f t="shared" si="44"/>
        <v>Yes</v>
      </c>
      <c r="V409" s="26">
        <f>R409*('Standards &amp; Assumptions'!$C$12)</f>
        <v>4779.8399999999992</v>
      </c>
      <c r="W409" s="26">
        <f t="shared" si="45"/>
        <v>27085.759999999998</v>
      </c>
      <c r="X409" s="26">
        <f t="shared" si="46"/>
        <v>36645.439999999995</v>
      </c>
      <c r="Y409" s="26" t="str">
        <f t="shared" si="47"/>
        <v>No</v>
      </c>
    </row>
    <row r="410" spans="2:25" ht="15" thickBot="1" x14ac:dyDescent="0.35">
      <c r="B410" s="154">
        <f>'1-4. Gather employee data'!B410</f>
        <v>398</v>
      </c>
      <c r="C410" s="50" t="str">
        <f>'1-4. Gather employee data'!C410</f>
        <v>Sales Associate</v>
      </c>
      <c r="D410" s="50" t="str">
        <f>'1-4. Gather employee data'!D410</f>
        <v>Apparel</v>
      </c>
      <c r="E410" s="61">
        <f>'1-4. Gather employee data'!E410</f>
        <v>44018</v>
      </c>
      <c r="F410" s="61">
        <f>'1-4. Gather employee data'!F410</f>
        <v>43647</v>
      </c>
      <c r="G410" s="60">
        <f>'1-4. Gather employee data'!I410</f>
        <v>37787.448462645152</v>
      </c>
      <c r="H410" s="50">
        <f>'1-4. Gather employee data'!J410</f>
        <v>2085.6</v>
      </c>
      <c r="I410" s="59">
        <f>'1-4. Gather employee data'!K410</f>
        <v>18.118262592369177</v>
      </c>
      <c r="J410" s="50" t="str">
        <f>'1-4. Gather employee data'!L410</f>
        <v>Active</v>
      </c>
      <c r="K410" s="50" t="str">
        <f>'1-4. Gather employee data'!M410</f>
        <v>FT</v>
      </c>
      <c r="L410" s="50" t="str">
        <f>'1-4. Gather employee data'!N410</f>
        <v>N/A</v>
      </c>
      <c r="M410" s="50" t="str">
        <f>'1-4. Gather employee data'!O410</f>
        <v>Nashville</v>
      </c>
      <c r="N410" s="50" t="str">
        <f>'1-4. Gather employee data'!P410</f>
        <v>Davidson</v>
      </c>
      <c r="O410" s="50" t="str">
        <f>'1-4. Gather employee data'!T410</f>
        <v>TN</v>
      </c>
      <c r="P410" s="50" t="str">
        <f>'1-4. Gather employee data'!V410</f>
        <v>Davidson County, TN</v>
      </c>
      <c r="Q410" s="59">
        <f>VLOOKUP(P410,'6. Gather living wage data'!$B$11:$Q$1048576,16,FALSE)</f>
        <v>15.32</v>
      </c>
      <c r="R410" s="60">
        <f>Q410*'Standards &amp; Assumptions'!$C$10*'Standards &amp; Assumptions'!$C$11</f>
        <v>31865.599999999999</v>
      </c>
      <c r="S410" s="28">
        <f t="shared" si="42"/>
        <v>2.7982625923691771</v>
      </c>
      <c r="T410" s="27">
        <f t="shared" si="43"/>
        <v>5921.8484626451536</v>
      </c>
      <c r="U410" s="26" t="str">
        <f t="shared" si="44"/>
        <v>Yes</v>
      </c>
      <c r="V410" s="26">
        <f>R410*('Standards &amp; Assumptions'!$C$12)</f>
        <v>4779.8399999999992</v>
      </c>
      <c r="W410" s="26">
        <f t="shared" si="45"/>
        <v>27085.759999999998</v>
      </c>
      <c r="X410" s="26">
        <f t="shared" si="46"/>
        <v>36645.439999999995</v>
      </c>
      <c r="Y410" s="26" t="str">
        <f t="shared" si="47"/>
        <v>No</v>
      </c>
    </row>
    <row r="411" spans="2:25" ht="15" thickBot="1" x14ac:dyDescent="0.35">
      <c r="B411" s="154">
        <f>'1-4. Gather employee data'!B411</f>
        <v>399</v>
      </c>
      <c r="C411" s="50" t="str">
        <f>'1-4. Gather employee data'!C411</f>
        <v>Sales Associate</v>
      </c>
      <c r="D411" s="50" t="str">
        <f>'1-4. Gather employee data'!D411</f>
        <v>Apparel</v>
      </c>
      <c r="E411" s="61">
        <f>'1-4. Gather employee data'!E411</f>
        <v>44024</v>
      </c>
      <c r="F411" s="61">
        <f>'1-4. Gather employee data'!F411</f>
        <v>43647</v>
      </c>
      <c r="G411" s="60">
        <f>'1-4. Gather employee data'!I411</f>
        <v>37791.845605441573</v>
      </c>
      <c r="H411" s="50">
        <f>'1-4. Gather employee data'!J411</f>
        <v>2085.6</v>
      </c>
      <c r="I411" s="59">
        <f>'1-4. Gather employee data'!K411</f>
        <v>18.120370927043332</v>
      </c>
      <c r="J411" s="50" t="str">
        <f>'1-4. Gather employee data'!L411</f>
        <v>Active</v>
      </c>
      <c r="K411" s="50" t="str">
        <f>'1-4. Gather employee data'!M411</f>
        <v>FT</v>
      </c>
      <c r="L411" s="50" t="str">
        <f>'1-4. Gather employee data'!N411</f>
        <v>N/A</v>
      </c>
      <c r="M411" s="50" t="str">
        <f>'1-4. Gather employee data'!O411</f>
        <v>Nashville</v>
      </c>
      <c r="N411" s="50" t="str">
        <f>'1-4. Gather employee data'!P411</f>
        <v>Davidson</v>
      </c>
      <c r="O411" s="50" t="str">
        <f>'1-4. Gather employee data'!T411</f>
        <v>TN</v>
      </c>
      <c r="P411" s="50" t="str">
        <f>'1-4. Gather employee data'!V411</f>
        <v>Davidson County, TN</v>
      </c>
      <c r="Q411" s="59">
        <f>VLOOKUP(P411,'6. Gather living wage data'!$B$11:$Q$1048576,16,FALSE)</f>
        <v>15.32</v>
      </c>
      <c r="R411" s="60">
        <f>Q411*'Standards &amp; Assumptions'!$C$10*'Standards &amp; Assumptions'!$C$11</f>
        <v>31865.599999999999</v>
      </c>
      <c r="S411" s="28">
        <f t="shared" si="42"/>
        <v>2.8003709270433319</v>
      </c>
      <c r="T411" s="27">
        <f t="shared" si="43"/>
        <v>5926.2456054415743</v>
      </c>
      <c r="U411" s="26" t="str">
        <f t="shared" si="44"/>
        <v>Yes</v>
      </c>
      <c r="V411" s="26">
        <f>R411*('Standards &amp; Assumptions'!$C$12)</f>
        <v>4779.8399999999992</v>
      </c>
      <c r="W411" s="26">
        <f t="shared" si="45"/>
        <v>27085.759999999998</v>
      </c>
      <c r="X411" s="26">
        <f t="shared" si="46"/>
        <v>36645.439999999995</v>
      </c>
      <c r="Y411" s="26" t="str">
        <f t="shared" si="47"/>
        <v>No</v>
      </c>
    </row>
    <row r="412" spans="2:25" ht="15" thickBot="1" x14ac:dyDescent="0.35">
      <c r="B412" s="154">
        <f>'1-4. Gather employee data'!B412</f>
        <v>400</v>
      </c>
      <c r="C412" s="50" t="str">
        <f>'1-4. Gather employee data'!C412</f>
        <v>Sales Associate</v>
      </c>
      <c r="D412" s="50" t="str">
        <f>'1-4. Gather employee data'!D412</f>
        <v>Apparel</v>
      </c>
      <c r="E412" s="61">
        <f>'1-4. Gather employee data'!E412</f>
        <v>44025</v>
      </c>
      <c r="F412" s="61">
        <f>'1-4. Gather employee data'!F412</f>
        <v>43647</v>
      </c>
      <c r="G412" s="60">
        <f>'1-4. Gather employee data'!I412</f>
        <v>37914.231392062866</v>
      </c>
      <c r="H412" s="50">
        <f>'1-4. Gather employee data'!J412</f>
        <v>2085.6</v>
      </c>
      <c r="I412" s="59">
        <f>'1-4. Gather employee data'!K412</f>
        <v>18.179052259332025</v>
      </c>
      <c r="J412" s="50" t="str">
        <f>'1-4. Gather employee data'!L412</f>
        <v>Active</v>
      </c>
      <c r="K412" s="50" t="str">
        <f>'1-4. Gather employee data'!M412</f>
        <v>FT</v>
      </c>
      <c r="L412" s="50" t="str">
        <f>'1-4. Gather employee data'!N412</f>
        <v>N/A</v>
      </c>
      <c r="M412" s="50" t="str">
        <f>'1-4. Gather employee data'!O412</f>
        <v>Nashville</v>
      </c>
      <c r="N412" s="50" t="str">
        <f>'1-4. Gather employee data'!P412</f>
        <v>Davidson</v>
      </c>
      <c r="O412" s="50" t="str">
        <f>'1-4. Gather employee data'!T412</f>
        <v>TN</v>
      </c>
      <c r="P412" s="50" t="str">
        <f>'1-4. Gather employee data'!V412</f>
        <v>Davidson County, TN</v>
      </c>
      <c r="Q412" s="59">
        <f>VLOOKUP(P412,'6. Gather living wage data'!$B$11:$Q$1048576,16,FALSE)</f>
        <v>15.32</v>
      </c>
      <c r="R412" s="60">
        <f>Q412*'Standards &amp; Assumptions'!$C$10*'Standards &amp; Assumptions'!$C$11</f>
        <v>31865.599999999999</v>
      </c>
      <c r="S412" s="28">
        <f t="shared" si="42"/>
        <v>2.8590522593320244</v>
      </c>
      <c r="T412" s="27">
        <f t="shared" si="43"/>
        <v>6048.6313920628672</v>
      </c>
      <c r="U412" s="26" t="str">
        <f t="shared" si="44"/>
        <v>Yes</v>
      </c>
      <c r="V412" s="26">
        <f>R412*('Standards &amp; Assumptions'!$C$12)</f>
        <v>4779.8399999999992</v>
      </c>
      <c r="W412" s="26">
        <f t="shared" si="45"/>
        <v>27085.759999999998</v>
      </c>
      <c r="X412" s="26">
        <f t="shared" si="46"/>
        <v>36645.439999999995</v>
      </c>
      <c r="Y412" s="26" t="str">
        <f t="shared" si="47"/>
        <v>No</v>
      </c>
    </row>
    <row r="413" spans="2:25" ht="15" thickBot="1" x14ac:dyDescent="0.35">
      <c r="B413" s="154">
        <f>'1-4. Gather employee data'!B413</f>
        <v>401</v>
      </c>
      <c r="C413" s="50" t="str">
        <f>'1-4. Gather employee data'!C413</f>
        <v>Sales Associate</v>
      </c>
      <c r="D413" s="50" t="str">
        <f>'1-4. Gather employee data'!D413</f>
        <v>Apparel</v>
      </c>
      <c r="E413" s="61">
        <f>'1-4. Gather employee data'!E413</f>
        <v>44026</v>
      </c>
      <c r="F413" s="61">
        <f>'1-4. Gather employee data'!F413</f>
        <v>43647</v>
      </c>
      <c r="G413" s="60">
        <f>'1-4. Gather employee data'!I413</f>
        <v>37978.72874092406</v>
      </c>
      <c r="H413" s="50">
        <f>'1-4. Gather employee data'!J413</f>
        <v>2085.6</v>
      </c>
      <c r="I413" s="59">
        <f>'1-4. Gather employee data'!K413</f>
        <v>18.209977340297307</v>
      </c>
      <c r="J413" s="50" t="str">
        <f>'1-4. Gather employee data'!L413</f>
        <v>Active</v>
      </c>
      <c r="K413" s="50" t="str">
        <f>'1-4. Gather employee data'!M413</f>
        <v>FT</v>
      </c>
      <c r="L413" s="50" t="str">
        <f>'1-4. Gather employee data'!N413</f>
        <v>N/A</v>
      </c>
      <c r="M413" s="50" t="str">
        <f>'1-4. Gather employee data'!O413</f>
        <v>Dallas</v>
      </c>
      <c r="N413" s="50" t="str">
        <f>'1-4. Gather employee data'!P413</f>
        <v>Dallas</v>
      </c>
      <c r="O413" s="50" t="str">
        <f>'1-4. Gather employee data'!T413</f>
        <v>TX</v>
      </c>
      <c r="P413" s="50" t="str">
        <f>'1-4. Gather employee data'!V413</f>
        <v>Dallas County, TX</v>
      </c>
      <c r="Q413" s="59">
        <f>VLOOKUP(P413,'6. Gather living wage data'!$B$11:$Q$1048576,16,FALSE)</f>
        <v>15.7</v>
      </c>
      <c r="R413" s="60">
        <f>Q413*'Standards &amp; Assumptions'!$C$10*'Standards &amp; Assumptions'!$C$11</f>
        <v>32656</v>
      </c>
      <c r="S413" s="28">
        <f t="shared" si="42"/>
        <v>2.5099773402973078</v>
      </c>
      <c r="T413" s="27">
        <f t="shared" si="43"/>
        <v>5322.7287409240598</v>
      </c>
      <c r="U413" s="26" t="str">
        <f t="shared" si="44"/>
        <v>Yes</v>
      </c>
      <c r="V413" s="26">
        <f>R413*('Standards &amp; Assumptions'!$C$12)</f>
        <v>4898.3999999999996</v>
      </c>
      <c r="W413" s="26">
        <f t="shared" si="45"/>
        <v>27757.599999999999</v>
      </c>
      <c r="X413" s="26">
        <f t="shared" si="46"/>
        <v>37554.400000000001</v>
      </c>
      <c r="Y413" s="26" t="str">
        <f t="shared" si="47"/>
        <v>No</v>
      </c>
    </row>
    <row r="414" spans="2:25" ht="15" thickBot="1" x14ac:dyDescent="0.35">
      <c r="B414" s="154">
        <f>'1-4. Gather employee data'!B414</f>
        <v>402</v>
      </c>
      <c r="C414" s="50" t="str">
        <f>'1-4. Gather employee data'!C414</f>
        <v>Sales Associate</v>
      </c>
      <c r="D414" s="50" t="str">
        <f>'1-4. Gather employee data'!D414</f>
        <v>Apparel</v>
      </c>
      <c r="E414" s="61">
        <f>'1-4. Gather employee data'!E414</f>
        <v>44027</v>
      </c>
      <c r="F414" s="61">
        <f>'1-4. Gather employee data'!F414</f>
        <v>43647</v>
      </c>
      <c r="G414" s="60">
        <f>'1-4. Gather employee data'!I414</f>
        <v>28489.243136459092</v>
      </c>
      <c r="H414" s="50">
        <f>'1-4. Gather employee data'!J414</f>
        <v>1564.2</v>
      </c>
      <c r="I414" s="59">
        <f>'1-4. Gather employee data'!K414</f>
        <v>18.213299537437088</v>
      </c>
      <c r="J414" s="50" t="str">
        <f>'1-4. Gather employee data'!L414</f>
        <v>Active</v>
      </c>
      <c r="K414" s="50" t="str">
        <f>'1-4. Gather employee data'!M414</f>
        <v>FT</v>
      </c>
      <c r="L414" s="50" t="str">
        <f>'1-4. Gather employee data'!N414</f>
        <v>N/A</v>
      </c>
      <c r="M414" s="50" t="str">
        <f>'1-4. Gather employee data'!O414</f>
        <v>Dallas</v>
      </c>
      <c r="N414" s="50" t="str">
        <f>'1-4. Gather employee data'!P414</f>
        <v>Dallas</v>
      </c>
      <c r="O414" s="50" t="str">
        <f>'1-4. Gather employee data'!T414</f>
        <v>TX</v>
      </c>
      <c r="P414" s="50" t="str">
        <f>'1-4. Gather employee data'!V414</f>
        <v>Dallas County, TX</v>
      </c>
      <c r="Q414" s="59">
        <f>VLOOKUP(P414,'6. Gather living wage data'!$B$11:$Q$1048576,16,FALSE)</f>
        <v>15.7</v>
      </c>
      <c r="R414" s="60">
        <f>Q414*'Standards &amp; Assumptions'!$C$10*'Standards &amp; Assumptions'!$C$11</f>
        <v>32656</v>
      </c>
      <c r="S414" s="28">
        <f t="shared" si="42"/>
        <v>2.5132995374370886</v>
      </c>
      <c r="T414" s="27">
        <f t="shared" si="43"/>
        <v>-4166.7568635409079</v>
      </c>
      <c r="U414" s="26" t="str">
        <f t="shared" si="44"/>
        <v>No</v>
      </c>
      <c r="V414" s="26">
        <f>R414*('Standards &amp; Assumptions'!$C$12)</f>
        <v>4898.3999999999996</v>
      </c>
      <c r="W414" s="26">
        <f t="shared" si="45"/>
        <v>27757.599999999999</v>
      </c>
      <c r="X414" s="26">
        <f t="shared" si="46"/>
        <v>37554.400000000001</v>
      </c>
      <c r="Y414" s="26" t="str">
        <f t="shared" si="47"/>
        <v>Yes</v>
      </c>
    </row>
    <row r="415" spans="2:25" ht="15" thickBot="1" x14ac:dyDescent="0.35">
      <c r="B415" s="154">
        <f>'1-4. Gather employee data'!B415</f>
        <v>403</v>
      </c>
      <c r="C415" s="50" t="str">
        <f>'1-4. Gather employee data'!C415</f>
        <v>Sales Associate</v>
      </c>
      <c r="D415" s="50" t="str">
        <f>'1-4. Gather employee data'!D415</f>
        <v>Apparel</v>
      </c>
      <c r="E415" s="61">
        <f>'1-4. Gather employee data'!E415</f>
        <v>42005</v>
      </c>
      <c r="F415" s="61">
        <f>'1-4. Gather employee data'!F415</f>
        <v>43647</v>
      </c>
      <c r="G415" s="60">
        <f>'1-4. Gather employee data'!I415</f>
        <v>38004.584681359491</v>
      </c>
      <c r="H415" s="50">
        <f>'1-4. Gather employee data'!J415</f>
        <v>2085.6</v>
      </c>
      <c r="I415" s="59">
        <f>'1-4. Gather employee data'!K415</f>
        <v>18.222374703375284</v>
      </c>
      <c r="J415" s="50" t="str">
        <f>'1-4. Gather employee data'!L415</f>
        <v>Active</v>
      </c>
      <c r="K415" s="50" t="str">
        <f>'1-4. Gather employee data'!M415</f>
        <v>FT</v>
      </c>
      <c r="L415" s="50" t="str">
        <f>'1-4. Gather employee data'!N415</f>
        <v>N/A</v>
      </c>
      <c r="M415" s="50" t="str">
        <f>'1-4. Gather employee data'!O415</f>
        <v>Dallas</v>
      </c>
      <c r="N415" s="50" t="str">
        <f>'1-4. Gather employee data'!P415</f>
        <v>Dallas</v>
      </c>
      <c r="O415" s="50" t="str">
        <f>'1-4. Gather employee data'!T415</f>
        <v>TX</v>
      </c>
      <c r="P415" s="50" t="str">
        <f>'1-4. Gather employee data'!V415</f>
        <v>Dallas County, TX</v>
      </c>
      <c r="Q415" s="59">
        <f>VLOOKUP(P415,'6. Gather living wage data'!$B$11:$Q$1048576,16,FALSE)</f>
        <v>15.7</v>
      </c>
      <c r="R415" s="60">
        <f>Q415*'Standards &amp; Assumptions'!$C$10*'Standards &amp; Assumptions'!$C$11</f>
        <v>32656</v>
      </c>
      <c r="S415" s="28">
        <f t="shared" si="42"/>
        <v>2.5223747033752844</v>
      </c>
      <c r="T415" s="27">
        <f t="shared" si="43"/>
        <v>5348.5846813594908</v>
      </c>
      <c r="U415" s="26" t="str">
        <f t="shared" si="44"/>
        <v>Yes</v>
      </c>
      <c r="V415" s="26">
        <f>R415*('Standards &amp; Assumptions'!$C$12)</f>
        <v>4898.3999999999996</v>
      </c>
      <c r="W415" s="26">
        <f t="shared" si="45"/>
        <v>27757.599999999999</v>
      </c>
      <c r="X415" s="26">
        <f t="shared" si="46"/>
        <v>37554.400000000001</v>
      </c>
      <c r="Y415" s="26" t="str">
        <f t="shared" si="47"/>
        <v>No</v>
      </c>
    </row>
    <row r="416" spans="2:25" ht="15" thickBot="1" x14ac:dyDescent="0.35">
      <c r="B416" s="154">
        <f>'1-4. Gather employee data'!B416</f>
        <v>404</v>
      </c>
      <c r="C416" s="50" t="str">
        <f>'1-4. Gather employee data'!C416</f>
        <v>Sales Associate</v>
      </c>
      <c r="D416" s="50" t="str">
        <f>'1-4. Gather employee data'!D416</f>
        <v>Apparel</v>
      </c>
      <c r="E416" s="61">
        <f>'1-4. Gather employee data'!E416</f>
        <v>43101</v>
      </c>
      <c r="F416" s="61">
        <f>'1-4. Gather employee data'!F416</f>
        <v>43647</v>
      </c>
      <c r="G416" s="60">
        <f>'1-4. Gather employee data'!I416</f>
        <v>38022.563708094625</v>
      </c>
      <c r="H416" s="50">
        <f>'1-4. Gather employee data'!J416</f>
        <v>2085.6</v>
      </c>
      <c r="I416" s="59">
        <f>'1-4. Gather employee data'!K416</f>
        <v>18.230995257045755</v>
      </c>
      <c r="J416" s="50" t="str">
        <f>'1-4. Gather employee data'!L416</f>
        <v>Active</v>
      </c>
      <c r="K416" s="50" t="str">
        <f>'1-4. Gather employee data'!M416</f>
        <v>FT</v>
      </c>
      <c r="L416" s="50" t="str">
        <f>'1-4. Gather employee data'!N416</f>
        <v>N/A</v>
      </c>
      <c r="M416" s="50" t="str">
        <f>'1-4. Gather employee data'!O416</f>
        <v>Dallas</v>
      </c>
      <c r="N416" s="50" t="str">
        <f>'1-4. Gather employee data'!P416</f>
        <v>Dallas</v>
      </c>
      <c r="O416" s="50" t="str">
        <f>'1-4. Gather employee data'!T416</f>
        <v>TX</v>
      </c>
      <c r="P416" s="50" t="str">
        <f>'1-4. Gather employee data'!V416</f>
        <v>Dallas County, TX</v>
      </c>
      <c r="Q416" s="59">
        <f>VLOOKUP(P416,'6. Gather living wage data'!$B$11:$Q$1048576,16,FALSE)</f>
        <v>15.7</v>
      </c>
      <c r="R416" s="60">
        <f>Q416*'Standards &amp; Assumptions'!$C$10*'Standards &amp; Assumptions'!$C$11</f>
        <v>32656</v>
      </c>
      <c r="S416" s="28">
        <f t="shared" si="42"/>
        <v>2.5309952570457561</v>
      </c>
      <c r="T416" s="27">
        <f t="shared" si="43"/>
        <v>5366.5637080946253</v>
      </c>
      <c r="U416" s="26" t="str">
        <f t="shared" si="44"/>
        <v>Yes</v>
      </c>
      <c r="V416" s="26">
        <f>R416*('Standards &amp; Assumptions'!$C$12)</f>
        <v>4898.3999999999996</v>
      </c>
      <c r="W416" s="26">
        <f t="shared" si="45"/>
        <v>27757.599999999999</v>
      </c>
      <c r="X416" s="26">
        <f t="shared" si="46"/>
        <v>37554.400000000001</v>
      </c>
      <c r="Y416" s="26" t="str">
        <f t="shared" si="47"/>
        <v>No</v>
      </c>
    </row>
    <row r="417" spans="2:25" ht="15" thickBot="1" x14ac:dyDescent="0.35">
      <c r="B417" s="154">
        <f>'1-4. Gather employee data'!B417</f>
        <v>405</v>
      </c>
      <c r="C417" s="50" t="str">
        <f>'1-4. Gather employee data'!C417</f>
        <v>Sales Associate</v>
      </c>
      <c r="D417" s="50" t="str">
        <f>'1-4. Gather employee data'!D417</f>
        <v>Apparel</v>
      </c>
      <c r="E417" s="61">
        <f>'1-4. Gather employee data'!E417</f>
        <v>42005</v>
      </c>
      <c r="F417" s="61">
        <f>'1-4. Gather employee data'!F417</f>
        <v>43647</v>
      </c>
      <c r="G417" s="60">
        <f>'1-4. Gather employee data'!I417</f>
        <v>38029.887431167255</v>
      </c>
      <c r="H417" s="50">
        <f>'1-4. Gather employee data'!J417</f>
        <v>2085.6</v>
      </c>
      <c r="I417" s="59">
        <f>'1-4. Gather employee data'!K417</f>
        <v>18.234506823536275</v>
      </c>
      <c r="J417" s="50" t="str">
        <f>'1-4. Gather employee data'!L417</f>
        <v>Active</v>
      </c>
      <c r="K417" s="50" t="str">
        <f>'1-4. Gather employee data'!M417</f>
        <v>FT</v>
      </c>
      <c r="L417" s="50" t="str">
        <f>'1-4. Gather employee data'!N417</f>
        <v>N/A</v>
      </c>
      <c r="M417" s="50" t="str">
        <f>'1-4. Gather employee data'!O417</f>
        <v>Dallas</v>
      </c>
      <c r="N417" s="50" t="str">
        <f>'1-4. Gather employee data'!P417</f>
        <v>Dallas</v>
      </c>
      <c r="O417" s="50" t="str">
        <f>'1-4. Gather employee data'!T417</f>
        <v>TX</v>
      </c>
      <c r="P417" s="50" t="str">
        <f>'1-4. Gather employee data'!V417</f>
        <v>Dallas County, TX</v>
      </c>
      <c r="Q417" s="59">
        <f>VLOOKUP(P417,'6. Gather living wage data'!$B$11:$Q$1048576,16,FALSE)</f>
        <v>15.7</v>
      </c>
      <c r="R417" s="60">
        <f>Q417*'Standards &amp; Assumptions'!$C$10*'Standards &amp; Assumptions'!$C$11</f>
        <v>32656</v>
      </c>
      <c r="S417" s="28">
        <f t="shared" si="42"/>
        <v>2.534506823536276</v>
      </c>
      <c r="T417" s="27">
        <f t="shared" si="43"/>
        <v>5373.8874311672553</v>
      </c>
      <c r="U417" s="26" t="str">
        <f t="shared" si="44"/>
        <v>Yes</v>
      </c>
      <c r="V417" s="26">
        <f>R417*('Standards &amp; Assumptions'!$C$12)</f>
        <v>4898.3999999999996</v>
      </c>
      <c r="W417" s="26">
        <f t="shared" si="45"/>
        <v>27757.599999999999</v>
      </c>
      <c r="X417" s="26">
        <f t="shared" si="46"/>
        <v>37554.400000000001</v>
      </c>
      <c r="Y417" s="26" t="str">
        <f t="shared" si="47"/>
        <v>No</v>
      </c>
    </row>
    <row r="418" spans="2:25" ht="15" thickBot="1" x14ac:dyDescent="0.35">
      <c r="B418" s="154">
        <f>'1-4. Gather employee data'!B418</f>
        <v>406</v>
      </c>
      <c r="C418" s="50" t="str">
        <f>'1-4. Gather employee data'!C418</f>
        <v>Sales Associate</v>
      </c>
      <c r="D418" s="50" t="str">
        <f>'1-4. Gather employee data'!D418</f>
        <v>Apparel</v>
      </c>
      <c r="E418" s="61">
        <f>'1-4. Gather employee data'!E418</f>
        <v>43101</v>
      </c>
      <c r="F418" s="61">
        <f>'1-4. Gather employee data'!F418</f>
        <v>43647</v>
      </c>
      <c r="G418" s="60">
        <f>'1-4. Gather employee data'!I418</f>
        <v>38055.08711325199</v>
      </c>
      <c r="H418" s="50">
        <f>'1-4. Gather employee data'!J418</f>
        <v>2085.6</v>
      </c>
      <c r="I418" s="59">
        <f>'1-4. Gather employee data'!K418</f>
        <v>18.246589524957802</v>
      </c>
      <c r="J418" s="50" t="str">
        <f>'1-4. Gather employee data'!L418</f>
        <v>Active</v>
      </c>
      <c r="K418" s="50" t="str">
        <f>'1-4. Gather employee data'!M418</f>
        <v>FT</v>
      </c>
      <c r="L418" s="50" t="str">
        <f>'1-4. Gather employee data'!N418</f>
        <v>N/A</v>
      </c>
      <c r="M418" s="50" t="str">
        <f>'1-4. Gather employee data'!O418</f>
        <v>Dallas</v>
      </c>
      <c r="N418" s="50" t="str">
        <f>'1-4. Gather employee data'!P418</f>
        <v>Dallas</v>
      </c>
      <c r="O418" s="50" t="str">
        <f>'1-4. Gather employee data'!T418</f>
        <v>TX</v>
      </c>
      <c r="P418" s="50" t="str">
        <f>'1-4. Gather employee data'!V418</f>
        <v>Dallas County, TX</v>
      </c>
      <c r="Q418" s="59">
        <f>VLOOKUP(P418,'6. Gather living wage data'!$B$11:$Q$1048576,16,FALSE)</f>
        <v>15.7</v>
      </c>
      <c r="R418" s="60">
        <f>Q418*'Standards &amp; Assumptions'!$C$10*'Standards &amp; Assumptions'!$C$11</f>
        <v>32656</v>
      </c>
      <c r="S418" s="28">
        <f t="shared" si="42"/>
        <v>2.5465895249578026</v>
      </c>
      <c r="T418" s="27">
        <f t="shared" si="43"/>
        <v>5399.0871132519896</v>
      </c>
      <c r="U418" s="26" t="str">
        <f t="shared" si="44"/>
        <v>Yes</v>
      </c>
      <c r="V418" s="26">
        <f>R418*('Standards &amp; Assumptions'!$C$12)</f>
        <v>4898.3999999999996</v>
      </c>
      <c r="W418" s="26">
        <f t="shared" si="45"/>
        <v>27757.599999999999</v>
      </c>
      <c r="X418" s="26">
        <f t="shared" si="46"/>
        <v>37554.400000000001</v>
      </c>
      <c r="Y418" s="26" t="str">
        <f t="shared" si="47"/>
        <v>No</v>
      </c>
    </row>
    <row r="419" spans="2:25" ht="15" thickBot="1" x14ac:dyDescent="0.35">
      <c r="B419" s="154">
        <f>'1-4. Gather employee data'!B419</f>
        <v>407</v>
      </c>
      <c r="C419" s="50" t="str">
        <f>'1-4. Gather employee data'!C419</f>
        <v>Sales Associate</v>
      </c>
      <c r="D419" s="50" t="str">
        <f>'1-4. Gather employee data'!D419</f>
        <v>Apparel</v>
      </c>
      <c r="E419" s="61">
        <f>'1-4. Gather employee data'!E419</f>
        <v>42005</v>
      </c>
      <c r="F419" s="61">
        <f>'1-4. Gather employee data'!F419</f>
        <v>43647</v>
      </c>
      <c r="G419" s="60">
        <f>'1-4. Gather employee data'!I419</f>
        <v>38078.060518500257</v>
      </c>
      <c r="H419" s="50">
        <f>'1-4. Gather employee data'!J419</f>
        <v>2085.6</v>
      </c>
      <c r="I419" s="59">
        <f>'1-4. Gather employee data'!K419</f>
        <v>18.257604774885049</v>
      </c>
      <c r="J419" s="50" t="str">
        <f>'1-4. Gather employee data'!L419</f>
        <v>Active</v>
      </c>
      <c r="K419" s="50" t="str">
        <f>'1-4. Gather employee data'!M419</f>
        <v>FT</v>
      </c>
      <c r="L419" s="50" t="str">
        <f>'1-4. Gather employee data'!N419</f>
        <v>N/A</v>
      </c>
      <c r="M419" s="50" t="str">
        <f>'1-4. Gather employee data'!O419</f>
        <v>Dallas</v>
      </c>
      <c r="N419" s="50" t="str">
        <f>'1-4. Gather employee data'!P419</f>
        <v>Dallas</v>
      </c>
      <c r="O419" s="50" t="str">
        <f>'1-4. Gather employee data'!T419</f>
        <v>TX</v>
      </c>
      <c r="P419" s="50" t="str">
        <f>'1-4. Gather employee data'!V419</f>
        <v>Dallas County, TX</v>
      </c>
      <c r="Q419" s="59">
        <f>VLOOKUP(P419,'6. Gather living wage data'!$B$11:$Q$1048576,16,FALSE)</f>
        <v>15.7</v>
      </c>
      <c r="R419" s="60">
        <f>Q419*'Standards &amp; Assumptions'!$C$10*'Standards &amp; Assumptions'!$C$11</f>
        <v>32656</v>
      </c>
      <c r="S419" s="28">
        <f t="shared" si="42"/>
        <v>2.5576047748850499</v>
      </c>
      <c r="T419" s="27">
        <f t="shared" si="43"/>
        <v>5422.0605185002569</v>
      </c>
      <c r="U419" s="26" t="str">
        <f t="shared" si="44"/>
        <v>Yes</v>
      </c>
      <c r="V419" s="26">
        <f>R419*('Standards &amp; Assumptions'!$C$12)</f>
        <v>4898.3999999999996</v>
      </c>
      <c r="W419" s="26">
        <f t="shared" si="45"/>
        <v>27757.599999999999</v>
      </c>
      <c r="X419" s="26">
        <f t="shared" si="46"/>
        <v>37554.400000000001</v>
      </c>
      <c r="Y419" s="26" t="str">
        <f t="shared" si="47"/>
        <v>No</v>
      </c>
    </row>
    <row r="420" spans="2:25" ht="15" thickBot="1" x14ac:dyDescent="0.35">
      <c r="B420" s="154">
        <f>'1-4. Gather employee data'!B420</f>
        <v>408</v>
      </c>
      <c r="C420" s="50" t="str">
        <f>'1-4. Gather employee data'!C420</f>
        <v>Sales Associate</v>
      </c>
      <c r="D420" s="50" t="str">
        <f>'1-4. Gather employee data'!D420</f>
        <v>Apparel</v>
      </c>
      <c r="E420" s="61">
        <f>'1-4. Gather employee data'!E420</f>
        <v>43101</v>
      </c>
      <c r="F420" s="61">
        <f>'1-4. Gather employee data'!F420</f>
        <v>43647</v>
      </c>
      <c r="G420" s="60">
        <f>'1-4. Gather employee data'!I420</f>
        <v>38141.661274838705</v>
      </c>
      <c r="H420" s="50">
        <f>'1-4. Gather employee data'!J420</f>
        <v>2085.6</v>
      </c>
      <c r="I420" s="59">
        <f>'1-4. Gather employee data'!K420</f>
        <v>18.288099959167006</v>
      </c>
      <c r="J420" s="50" t="str">
        <f>'1-4. Gather employee data'!L420</f>
        <v>Active</v>
      </c>
      <c r="K420" s="50" t="str">
        <f>'1-4. Gather employee data'!M420</f>
        <v>FT</v>
      </c>
      <c r="L420" s="50" t="str">
        <f>'1-4. Gather employee data'!N420</f>
        <v>N/A</v>
      </c>
      <c r="M420" s="50" t="str">
        <f>'1-4. Gather employee data'!O420</f>
        <v>Dallas</v>
      </c>
      <c r="N420" s="50" t="str">
        <f>'1-4. Gather employee data'!P420</f>
        <v>Dallas</v>
      </c>
      <c r="O420" s="50" t="str">
        <f>'1-4. Gather employee data'!T420</f>
        <v>TX</v>
      </c>
      <c r="P420" s="50" t="str">
        <f>'1-4. Gather employee data'!V420</f>
        <v>Dallas County, TX</v>
      </c>
      <c r="Q420" s="59">
        <f>VLOOKUP(P420,'6. Gather living wage data'!$B$11:$Q$1048576,16,FALSE)</f>
        <v>15.7</v>
      </c>
      <c r="R420" s="60">
        <f>Q420*'Standards &amp; Assumptions'!$C$10*'Standards &amp; Assumptions'!$C$11</f>
        <v>32656</v>
      </c>
      <c r="S420" s="28">
        <f t="shared" si="42"/>
        <v>2.5880999591670069</v>
      </c>
      <c r="T420" s="27">
        <f t="shared" si="43"/>
        <v>5485.6612748387051</v>
      </c>
      <c r="U420" s="26" t="str">
        <f t="shared" si="44"/>
        <v>Yes</v>
      </c>
      <c r="V420" s="26">
        <f>R420*('Standards &amp; Assumptions'!$C$12)</f>
        <v>4898.3999999999996</v>
      </c>
      <c r="W420" s="26">
        <f t="shared" si="45"/>
        <v>27757.599999999999</v>
      </c>
      <c r="X420" s="26">
        <f t="shared" si="46"/>
        <v>37554.400000000001</v>
      </c>
      <c r="Y420" s="26" t="str">
        <f t="shared" si="47"/>
        <v>No</v>
      </c>
    </row>
    <row r="421" spans="2:25" ht="15" thickBot="1" x14ac:dyDescent="0.35">
      <c r="B421" s="154">
        <f>'1-4. Gather employee data'!B421</f>
        <v>409</v>
      </c>
      <c r="C421" s="50" t="str">
        <f>'1-4. Gather employee data'!C421</f>
        <v>Sales Associate</v>
      </c>
      <c r="D421" s="50" t="str">
        <f>'1-4. Gather employee data'!D421</f>
        <v>Apparel</v>
      </c>
      <c r="E421" s="61">
        <f>'1-4. Gather employee data'!E421</f>
        <v>42005</v>
      </c>
      <c r="F421" s="61">
        <f>'1-4. Gather employee data'!F421</f>
        <v>43647</v>
      </c>
      <c r="G421" s="60">
        <f>'1-4. Gather employee data'!I421</f>
        <v>38144.680477800401</v>
      </c>
      <c r="H421" s="50">
        <f>'1-4. Gather employee data'!J421</f>
        <v>2085.6</v>
      </c>
      <c r="I421" s="59">
        <f>'1-4. Gather employee data'!K421</f>
        <v>18.289547601553704</v>
      </c>
      <c r="J421" s="50" t="str">
        <f>'1-4. Gather employee data'!L421</f>
        <v>Active</v>
      </c>
      <c r="K421" s="50" t="str">
        <f>'1-4. Gather employee data'!M421</f>
        <v>FT</v>
      </c>
      <c r="L421" s="50" t="str">
        <f>'1-4. Gather employee data'!N421</f>
        <v>N/A</v>
      </c>
      <c r="M421" s="50" t="str">
        <f>'1-4. Gather employee data'!O421</f>
        <v>Dallas</v>
      </c>
      <c r="N421" s="50" t="str">
        <f>'1-4. Gather employee data'!P421</f>
        <v>Dallas</v>
      </c>
      <c r="O421" s="50" t="str">
        <f>'1-4. Gather employee data'!T421</f>
        <v>TX</v>
      </c>
      <c r="P421" s="50" t="str">
        <f>'1-4. Gather employee data'!V421</f>
        <v>Dallas County, TX</v>
      </c>
      <c r="Q421" s="59">
        <f>VLOOKUP(P421,'6. Gather living wage data'!$B$11:$Q$1048576,16,FALSE)</f>
        <v>15.7</v>
      </c>
      <c r="R421" s="60">
        <f>Q421*'Standards &amp; Assumptions'!$C$10*'Standards &amp; Assumptions'!$C$11</f>
        <v>32656</v>
      </c>
      <c r="S421" s="28">
        <f t="shared" si="42"/>
        <v>2.5895476015537042</v>
      </c>
      <c r="T421" s="27">
        <f t="shared" si="43"/>
        <v>5488.6804778004007</v>
      </c>
      <c r="U421" s="26" t="str">
        <f t="shared" si="44"/>
        <v>Yes</v>
      </c>
      <c r="V421" s="26">
        <f>R421*('Standards &amp; Assumptions'!$C$12)</f>
        <v>4898.3999999999996</v>
      </c>
      <c r="W421" s="26">
        <f t="shared" si="45"/>
        <v>27757.599999999999</v>
      </c>
      <c r="X421" s="26">
        <f t="shared" si="46"/>
        <v>37554.400000000001</v>
      </c>
      <c r="Y421" s="26" t="str">
        <f t="shared" si="47"/>
        <v>No</v>
      </c>
    </row>
    <row r="422" spans="2:25" ht="15" thickBot="1" x14ac:dyDescent="0.35">
      <c r="B422" s="154">
        <f>'1-4. Gather employee data'!B422</f>
        <v>410</v>
      </c>
      <c r="C422" s="50" t="str">
        <f>'1-4. Gather employee data'!C422</f>
        <v>Sales Associate</v>
      </c>
      <c r="D422" s="50" t="str">
        <f>'1-4. Gather employee data'!D422</f>
        <v>Apparel</v>
      </c>
      <c r="E422" s="61">
        <f>'1-4. Gather employee data'!E422</f>
        <v>44013</v>
      </c>
      <c r="F422" s="61">
        <f>'1-4. Gather employee data'!F422</f>
        <v>43647</v>
      </c>
      <c r="G422" s="60">
        <f>'1-4. Gather employee data'!I422</f>
        <v>35325.754482666969</v>
      </c>
      <c r="H422" s="50">
        <f>'1-4. Gather employee data'!J422</f>
        <v>1929.18</v>
      </c>
      <c r="I422" s="59">
        <f>'1-4. Gather employee data'!K422</f>
        <v>18.311279653877278</v>
      </c>
      <c r="J422" s="50" t="str">
        <f>'1-4. Gather employee data'!L422</f>
        <v>Active</v>
      </c>
      <c r="K422" s="50" t="str">
        <f>'1-4. Gather employee data'!M422</f>
        <v>FT</v>
      </c>
      <c r="L422" s="50" t="str">
        <f>'1-4. Gather employee data'!N422</f>
        <v>N/A</v>
      </c>
      <c r="M422" s="50" t="str">
        <f>'1-4. Gather employee data'!O422</f>
        <v>Dallas</v>
      </c>
      <c r="N422" s="50" t="str">
        <f>'1-4. Gather employee data'!P422</f>
        <v>Dallas</v>
      </c>
      <c r="O422" s="50" t="str">
        <f>'1-4. Gather employee data'!T422</f>
        <v>TX</v>
      </c>
      <c r="P422" s="50" t="str">
        <f>'1-4. Gather employee data'!V422</f>
        <v>Dallas County, TX</v>
      </c>
      <c r="Q422" s="59">
        <f>VLOOKUP(P422,'6. Gather living wage data'!$B$11:$Q$1048576,16,FALSE)</f>
        <v>15.7</v>
      </c>
      <c r="R422" s="60">
        <f>Q422*'Standards &amp; Assumptions'!$C$10*'Standards &amp; Assumptions'!$C$11</f>
        <v>32656</v>
      </c>
      <c r="S422" s="28">
        <f t="shared" si="42"/>
        <v>2.6112796538772791</v>
      </c>
      <c r="T422" s="27">
        <f t="shared" si="43"/>
        <v>2669.7544826669691</v>
      </c>
      <c r="U422" s="26" t="str">
        <f t="shared" si="44"/>
        <v>Yes</v>
      </c>
      <c r="V422" s="26">
        <f>R422*('Standards &amp; Assumptions'!$C$12)</f>
        <v>4898.3999999999996</v>
      </c>
      <c r="W422" s="26">
        <f t="shared" si="45"/>
        <v>27757.599999999999</v>
      </c>
      <c r="X422" s="26">
        <f t="shared" si="46"/>
        <v>37554.400000000001</v>
      </c>
      <c r="Y422" s="26" t="str">
        <f t="shared" si="47"/>
        <v>Yes</v>
      </c>
    </row>
    <row r="423" spans="2:25" ht="15" thickBot="1" x14ac:dyDescent="0.35">
      <c r="B423" s="154">
        <f>'1-4. Gather employee data'!B423</f>
        <v>411</v>
      </c>
      <c r="C423" s="50" t="str">
        <f>'1-4. Gather employee data'!C423</f>
        <v>Sales Associate</v>
      </c>
      <c r="D423" s="50" t="str">
        <f>'1-4. Gather employee data'!D423</f>
        <v>Apparel</v>
      </c>
      <c r="E423" s="61">
        <f>'1-4. Gather employee data'!E423</f>
        <v>44013</v>
      </c>
      <c r="F423" s="61">
        <f>'1-4. Gather employee data'!F423</f>
        <v>43647</v>
      </c>
      <c r="G423" s="60">
        <f>'1-4. Gather employee data'!I423</f>
        <v>35386.06271106565</v>
      </c>
      <c r="H423" s="50">
        <f>'1-4. Gather employee data'!J423</f>
        <v>1929.18</v>
      </c>
      <c r="I423" s="59">
        <f>'1-4. Gather employee data'!K423</f>
        <v>18.342540722517157</v>
      </c>
      <c r="J423" s="50" t="str">
        <f>'1-4. Gather employee data'!L423</f>
        <v>Active</v>
      </c>
      <c r="K423" s="50" t="str">
        <f>'1-4. Gather employee data'!M423</f>
        <v>FT</v>
      </c>
      <c r="L423" s="50" t="str">
        <f>'1-4. Gather employee data'!N423</f>
        <v>N/A</v>
      </c>
      <c r="M423" s="50" t="str">
        <f>'1-4. Gather employee data'!O423</f>
        <v>Dallas</v>
      </c>
      <c r="N423" s="50" t="str">
        <f>'1-4. Gather employee data'!P423</f>
        <v>Dallas</v>
      </c>
      <c r="O423" s="50" t="str">
        <f>'1-4. Gather employee data'!T423</f>
        <v>TX</v>
      </c>
      <c r="P423" s="50" t="str">
        <f>'1-4. Gather employee data'!V423</f>
        <v>Dallas County, TX</v>
      </c>
      <c r="Q423" s="59">
        <f>VLOOKUP(P423,'6. Gather living wage data'!$B$11:$Q$1048576,16,FALSE)</f>
        <v>15.7</v>
      </c>
      <c r="R423" s="60">
        <f>Q423*'Standards &amp; Assumptions'!$C$10*'Standards &amp; Assumptions'!$C$11</f>
        <v>32656</v>
      </c>
      <c r="S423" s="28">
        <f t="shared" si="42"/>
        <v>2.6425407225171575</v>
      </c>
      <c r="T423" s="27">
        <f t="shared" si="43"/>
        <v>2730.0627110656496</v>
      </c>
      <c r="U423" s="26" t="str">
        <f t="shared" si="44"/>
        <v>Yes</v>
      </c>
      <c r="V423" s="26">
        <f>R423*('Standards &amp; Assumptions'!$C$12)</f>
        <v>4898.3999999999996</v>
      </c>
      <c r="W423" s="26">
        <f t="shared" si="45"/>
        <v>27757.599999999999</v>
      </c>
      <c r="X423" s="26">
        <f t="shared" si="46"/>
        <v>37554.400000000001</v>
      </c>
      <c r="Y423" s="26" t="str">
        <f t="shared" si="47"/>
        <v>Yes</v>
      </c>
    </row>
    <row r="424" spans="2:25" ht="15" thickBot="1" x14ac:dyDescent="0.35">
      <c r="B424" s="154">
        <f>'1-4. Gather employee data'!B424</f>
        <v>412</v>
      </c>
      <c r="C424" s="50" t="str">
        <f>'1-4. Gather employee data'!C424</f>
        <v>Sales Associate</v>
      </c>
      <c r="D424" s="50" t="str">
        <f>'1-4. Gather employee data'!D424</f>
        <v>Apparel</v>
      </c>
      <c r="E424" s="61">
        <f>'1-4. Gather employee data'!E424</f>
        <v>44013</v>
      </c>
      <c r="F424" s="61">
        <f>'1-4. Gather employee data'!F424</f>
        <v>43647</v>
      </c>
      <c r="G424" s="60">
        <f>'1-4. Gather employee data'!I424</f>
        <v>35452.126254059272</v>
      </c>
      <c r="H424" s="50">
        <f>'1-4. Gather employee data'!J424</f>
        <v>1929.18</v>
      </c>
      <c r="I424" s="59">
        <f>'1-4. Gather employee data'!K424</f>
        <v>18.376785086958847</v>
      </c>
      <c r="J424" s="50" t="str">
        <f>'1-4. Gather employee data'!L424</f>
        <v>Active</v>
      </c>
      <c r="K424" s="50" t="str">
        <f>'1-4. Gather employee data'!M424</f>
        <v>FT</v>
      </c>
      <c r="L424" s="50" t="str">
        <f>'1-4. Gather employee data'!N424</f>
        <v>N/A</v>
      </c>
      <c r="M424" s="50" t="str">
        <f>'1-4. Gather employee data'!O424</f>
        <v>Dallas</v>
      </c>
      <c r="N424" s="50" t="str">
        <f>'1-4. Gather employee data'!P424</f>
        <v>Dallas</v>
      </c>
      <c r="O424" s="50" t="str">
        <f>'1-4. Gather employee data'!T424</f>
        <v>TX</v>
      </c>
      <c r="P424" s="50" t="str">
        <f>'1-4. Gather employee data'!V424</f>
        <v>Dallas County, TX</v>
      </c>
      <c r="Q424" s="59">
        <f>VLOOKUP(P424,'6. Gather living wage data'!$B$11:$Q$1048576,16,FALSE)</f>
        <v>15.7</v>
      </c>
      <c r="R424" s="60">
        <f>Q424*'Standards &amp; Assumptions'!$C$10*'Standards &amp; Assumptions'!$C$11</f>
        <v>32656</v>
      </c>
      <c r="S424" s="28">
        <f t="shared" si="42"/>
        <v>2.6767850869588479</v>
      </c>
      <c r="T424" s="27">
        <f t="shared" si="43"/>
        <v>2796.1262540592725</v>
      </c>
      <c r="U424" s="26" t="str">
        <f t="shared" si="44"/>
        <v>Yes</v>
      </c>
      <c r="V424" s="26">
        <f>R424*('Standards &amp; Assumptions'!$C$12)</f>
        <v>4898.3999999999996</v>
      </c>
      <c r="W424" s="26">
        <f t="shared" si="45"/>
        <v>27757.599999999999</v>
      </c>
      <c r="X424" s="26">
        <f t="shared" si="46"/>
        <v>37554.400000000001</v>
      </c>
      <c r="Y424" s="26" t="str">
        <f t="shared" si="47"/>
        <v>Yes</v>
      </c>
    </row>
    <row r="425" spans="2:25" ht="15" thickBot="1" x14ac:dyDescent="0.35">
      <c r="B425" s="154">
        <f>'1-4. Gather employee data'!B425</f>
        <v>413</v>
      </c>
      <c r="C425" s="50" t="str">
        <f>'1-4. Gather employee data'!C425</f>
        <v>Sales Associate</v>
      </c>
      <c r="D425" s="50" t="str">
        <f>'1-4. Gather employee data'!D425</f>
        <v>Apparel</v>
      </c>
      <c r="E425" s="61">
        <f>'1-4. Gather employee data'!E425</f>
        <v>44013</v>
      </c>
      <c r="F425" s="61">
        <f>'1-4. Gather employee data'!F425</f>
        <v>43647</v>
      </c>
      <c r="G425" s="60">
        <f>'1-4. Gather employee data'!I425</f>
        <v>35503.737647498703</v>
      </c>
      <c r="H425" s="50">
        <f>'1-4. Gather employee data'!J425</f>
        <v>1929.18</v>
      </c>
      <c r="I425" s="59">
        <f>'1-4. Gather employee data'!K425</f>
        <v>18.403538108159271</v>
      </c>
      <c r="J425" s="50" t="str">
        <f>'1-4. Gather employee data'!L425</f>
        <v>Active</v>
      </c>
      <c r="K425" s="50" t="str">
        <f>'1-4. Gather employee data'!M425</f>
        <v>FT</v>
      </c>
      <c r="L425" s="50" t="str">
        <f>'1-4. Gather employee data'!N425</f>
        <v>N/A</v>
      </c>
      <c r="M425" s="50" t="str">
        <f>'1-4. Gather employee data'!O425</f>
        <v>Dallas</v>
      </c>
      <c r="N425" s="50" t="str">
        <f>'1-4. Gather employee data'!P425</f>
        <v>Dallas</v>
      </c>
      <c r="O425" s="50" t="str">
        <f>'1-4. Gather employee data'!T425</f>
        <v>TX</v>
      </c>
      <c r="P425" s="50" t="str">
        <f>'1-4. Gather employee data'!V425</f>
        <v>Dallas County, TX</v>
      </c>
      <c r="Q425" s="59">
        <f>VLOOKUP(P425,'6. Gather living wage data'!$B$11:$Q$1048576,16,FALSE)</f>
        <v>15.7</v>
      </c>
      <c r="R425" s="60">
        <f>Q425*'Standards &amp; Assumptions'!$C$10*'Standards &amp; Assumptions'!$C$11</f>
        <v>32656</v>
      </c>
      <c r="S425" s="28">
        <f t="shared" si="42"/>
        <v>2.7035381081592718</v>
      </c>
      <c r="T425" s="27">
        <f t="shared" si="43"/>
        <v>2847.7376474987032</v>
      </c>
      <c r="U425" s="26" t="str">
        <f t="shared" si="44"/>
        <v>Yes</v>
      </c>
      <c r="V425" s="26">
        <f>R425*('Standards &amp; Assumptions'!$C$12)</f>
        <v>4898.3999999999996</v>
      </c>
      <c r="W425" s="26">
        <f t="shared" si="45"/>
        <v>27757.599999999999</v>
      </c>
      <c r="X425" s="26">
        <f t="shared" si="46"/>
        <v>37554.400000000001</v>
      </c>
      <c r="Y425" s="26" t="str">
        <f t="shared" si="47"/>
        <v>Yes</v>
      </c>
    </row>
    <row r="426" spans="2:25" ht="15" thickBot="1" x14ac:dyDescent="0.35">
      <c r="B426" s="154">
        <f>'1-4. Gather employee data'!B426</f>
        <v>414</v>
      </c>
      <c r="C426" s="50" t="str">
        <f>'1-4. Gather employee data'!C426</f>
        <v>Sales Associate</v>
      </c>
      <c r="D426" s="50" t="str">
        <f>'1-4. Gather employee data'!D426</f>
        <v>Apparel</v>
      </c>
      <c r="E426" s="61">
        <f>'1-4. Gather employee data'!E426</f>
        <v>43983</v>
      </c>
      <c r="F426" s="61">
        <f>'1-4. Gather employee data'!F426</f>
        <v>43647</v>
      </c>
      <c r="G426" s="60">
        <f>'1-4. Gather employee data'!I426</f>
        <v>38404.4997388025</v>
      </c>
      <c r="H426" s="50">
        <f>'1-4. Gather employee data'!J426</f>
        <v>2085.6</v>
      </c>
      <c r="I426" s="59">
        <f>'1-4. Gather employee data'!K426</f>
        <v>18.414125306291954</v>
      </c>
      <c r="J426" s="50" t="str">
        <f>'1-4. Gather employee data'!L426</f>
        <v>Active</v>
      </c>
      <c r="K426" s="50" t="str">
        <f>'1-4. Gather employee data'!M426</f>
        <v>FT</v>
      </c>
      <c r="L426" s="50" t="str">
        <f>'1-4. Gather employee data'!N426</f>
        <v>N/A</v>
      </c>
      <c r="M426" s="50" t="str">
        <f>'1-4. Gather employee data'!O426</f>
        <v>Dallas</v>
      </c>
      <c r="N426" s="50" t="str">
        <f>'1-4. Gather employee data'!P426</f>
        <v>Dallas</v>
      </c>
      <c r="O426" s="50" t="str">
        <f>'1-4. Gather employee data'!T426</f>
        <v>TX</v>
      </c>
      <c r="P426" s="50" t="str">
        <f>'1-4. Gather employee data'!V426</f>
        <v>Dallas County, TX</v>
      </c>
      <c r="Q426" s="59">
        <f>VLOOKUP(P426,'6. Gather living wage data'!$B$11:$Q$1048576,16,FALSE)</f>
        <v>15.7</v>
      </c>
      <c r="R426" s="60">
        <f>Q426*'Standards &amp; Assumptions'!$C$10*'Standards &amp; Assumptions'!$C$11</f>
        <v>32656</v>
      </c>
      <c r="S426" s="28">
        <f t="shared" si="42"/>
        <v>2.7141253062919546</v>
      </c>
      <c r="T426" s="27">
        <f t="shared" si="43"/>
        <v>5748.4997388025004</v>
      </c>
      <c r="U426" s="26" t="str">
        <f t="shared" si="44"/>
        <v>Yes</v>
      </c>
      <c r="V426" s="26">
        <f>R426*('Standards &amp; Assumptions'!$C$12)</f>
        <v>4898.3999999999996</v>
      </c>
      <c r="W426" s="26">
        <f t="shared" si="45"/>
        <v>27757.599999999999</v>
      </c>
      <c r="X426" s="26">
        <f t="shared" si="46"/>
        <v>37554.400000000001</v>
      </c>
      <c r="Y426" s="26" t="str">
        <f t="shared" si="47"/>
        <v>No</v>
      </c>
    </row>
    <row r="427" spans="2:25" ht="15" thickBot="1" x14ac:dyDescent="0.35">
      <c r="B427" s="154">
        <f>'1-4. Gather employee data'!B427</f>
        <v>415</v>
      </c>
      <c r="C427" s="50" t="str">
        <f>'1-4. Gather employee data'!C427</f>
        <v>Sales Associate</v>
      </c>
      <c r="D427" s="50" t="str">
        <f>'1-4. Gather employee data'!D427</f>
        <v>Apparel</v>
      </c>
      <c r="E427" s="61">
        <f>'1-4. Gather employee data'!E427</f>
        <v>43983</v>
      </c>
      <c r="F427" s="61">
        <f>'1-4. Gather employee data'!F427</f>
        <v>43647</v>
      </c>
      <c r="G427" s="60">
        <f>'1-4. Gather employee data'!I427</f>
        <v>38427.818369470639</v>
      </c>
      <c r="H427" s="50">
        <f>'1-4. Gather employee data'!J427</f>
        <v>2085.6</v>
      </c>
      <c r="I427" s="59">
        <f>'1-4. Gather employee data'!K427</f>
        <v>18.425306084326159</v>
      </c>
      <c r="J427" s="50" t="str">
        <f>'1-4. Gather employee data'!L427</f>
        <v>Active</v>
      </c>
      <c r="K427" s="50" t="str">
        <f>'1-4. Gather employee data'!M427</f>
        <v>FT</v>
      </c>
      <c r="L427" s="50" t="str">
        <f>'1-4. Gather employee data'!N427</f>
        <v>N/A</v>
      </c>
      <c r="M427" s="50" t="str">
        <f>'1-4. Gather employee data'!O427</f>
        <v>Dallas</v>
      </c>
      <c r="N427" s="50" t="str">
        <f>'1-4. Gather employee data'!P427</f>
        <v>Dallas</v>
      </c>
      <c r="O427" s="50" t="str">
        <f>'1-4. Gather employee data'!T427</f>
        <v>TX</v>
      </c>
      <c r="P427" s="50" t="str">
        <f>'1-4. Gather employee data'!V427</f>
        <v>Dallas County, TX</v>
      </c>
      <c r="Q427" s="59">
        <f>VLOOKUP(P427,'6. Gather living wage data'!$B$11:$Q$1048576,16,FALSE)</f>
        <v>15.7</v>
      </c>
      <c r="R427" s="60">
        <f>Q427*'Standards &amp; Assumptions'!$C$10*'Standards &amp; Assumptions'!$C$11</f>
        <v>32656</v>
      </c>
      <c r="S427" s="28">
        <f t="shared" si="42"/>
        <v>2.7253060843261601</v>
      </c>
      <c r="T427" s="27">
        <f t="shared" si="43"/>
        <v>5771.8183694706386</v>
      </c>
      <c r="U427" s="26" t="str">
        <f t="shared" si="44"/>
        <v>Yes</v>
      </c>
      <c r="V427" s="26">
        <f>R427*('Standards &amp; Assumptions'!$C$12)</f>
        <v>4898.3999999999996</v>
      </c>
      <c r="W427" s="26">
        <f t="shared" si="45"/>
        <v>27757.599999999999</v>
      </c>
      <c r="X427" s="26">
        <f t="shared" si="46"/>
        <v>37554.400000000001</v>
      </c>
      <c r="Y427" s="26" t="str">
        <f t="shared" si="47"/>
        <v>No</v>
      </c>
    </row>
    <row r="428" spans="2:25" ht="15" thickBot="1" x14ac:dyDescent="0.35">
      <c r="B428" s="154">
        <f>'1-4. Gather employee data'!B428</f>
        <v>416</v>
      </c>
      <c r="C428" s="50" t="str">
        <f>'1-4. Gather employee data'!C428</f>
        <v>Sales Associate</v>
      </c>
      <c r="D428" s="50" t="str">
        <f>'1-4. Gather employee data'!D428</f>
        <v>Apparel</v>
      </c>
      <c r="E428" s="61">
        <f>'1-4. Gather employee data'!E428</f>
        <v>43983</v>
      </c>
      <c r="F428" s="61">
        <f>'1-4. Gather employee data'!F428</f>
        <v>43647</v>
      </c>
      <c r="G428" s="60">
        <f>'1-4. Gather employee data'!I428</f>
        <v>38456.374770344584</v>
      </c>
      <c r="H428" s="50">
        <f>'1-4. Gather employee data'!J428</f>
        <v>2085.6</v>
      </c>
      <c r="I428" s="59">
        <f>'1-4. Gather employee data'!K428</f>
        <v>18.438998259658891</v>
      </c>
      <c r="J428" s="50" t="str">
        <f>'1-4. Gather employee data'!L428</f>
        <v>Active</v>
      </c>
      <c r="K428" s="50" t="str">
        <f>'1-4. Gather employee data'!M428</f>
        <v>FT</v>
      </c>
      <c r="L428" s="50" t="str">
        <f>'1-4. Gather employee data'!N428</f>
        <v>N/A</v>
      </c>
      <c r="M428" s="50" t="str">
        <f>'1-4. Gather employee data'!O428</f>
        <v>Dallas</v>
      </c>
      <c r="N428" s="50" t="str">
        <f>'1-4. Gather employee data'!P428</f>
        <v>Dallas</v>
      </c>
      <c r="O428" s="50" t="str">
        <f>'1-4. Gather employee data'!T428</f>
        <v>TX</v>
      </c>
      <c r="P428" s="50" t="str">
        <f>'1-4. Gather employee data'!V428</f>
        <v>Dallas County, TX</v>
      </c>
      <c r="Q428" s="59">
        <f>VLOOKUP(P428,'6. Gather living wage data'!$B$11:$Q$1048576,16,FALSE)</f>
        <v>15.7</v>
      </c>
      <c r="R428" s="60">
        <f>Q428*'Standards &amp; Assumptions'!$C$10*'Standards &amp; Assumptions'!$C$11</f>
        <v>32656</v>
      </c>
      <c r="S428" s="28">
        <f t="shared" si="42"/>
        <v>2.7389982596588922</v>
      </c>
      <c r="T428" s="27">
        <f t="shared" si="43"/>
        <v>5800.3747703445842</v>
      </c>
      <c r="U428" s="26" t="str">
        <f t="shared" si="44"/>
        <v>Yes</v>
      </c>
      <c r="V428" s="26">
        <f>R428*('Standards &amp; Assumptions'!$C$12)</f>
        <v>4898.3999999999996</v>
      </c>
      <c r="W428" s="26">
        <f t="shared" si="45"/>
        <v>27757.599999999999</v>
      </c>
      <c r="X428" s="26">
        <f t="shared" si="46"/>
        <v>37554.400000000001</v>
      </c>
      <c r="Y428" s="26" t="str">
        <f t="shared" si="47"/>
        <v>No</v>
      </c>
    </row>
    <row r="429" spans="2:25" ht="15" thickBot="1" x14ac:dyDescent="0.35">
      <c r="B429" s="154">
        <f>'1-4. Gather employee data'!B429</f>
        <v>417</v>
      </c>
      <c r="C429" s="50" t="str">
        <f>'1-4. Gather employee data'!C429</f>
        <v>Sales Associate</v>
      </c>
      <c r="D429" s="50" t="str">
        <f>'1-4. Gather employee data'!D429</f>
        <v>Apparel</v>
      </c>
      <c r="E429" s="61">
        <f>'1-4. Gather employee data'!E429</f>
        <v>43983</v>
      </c>
      <c r="F429" s="61">
        <f>'1-4. Gather employee data'!F429</f>
        <v>43647</v>
      </c>
      <c r="G429" s="60">
        <f>'1-4. Gather employee data'!I429</f>
        <v>38641.380874835711</v>
      </c>
      <c r="H429" s="50">
        <f>'1-4. Gather employee data'!J429</f>
        <v>2085.6</v>
      </c>
      <c r="I429" s="59">
        <f>'1-4. Gather employee data'!K429</f>
        <v>18.527704677232315</v>
      </c>
      <c r="J429" s="50" t="str">
        <f>'1-4. Gather employee data'!L429</f>
        <v>Active</v>
      </c>
      <c r="K429" s="50" t="str">
        <f>'1-4. Gather employee data'!M429</f>
        <v>FT</v>
      </c>
      <c r="L429" s="50" t="str">
        <f>'1-4. Gather employee data'!N429</f>
        <v>N/A</v>
      </c>
      <c r="M429" s="50" t="str">
        <f>'1-4. Gather employee data'!O429</f>
        <v>Dallas</v>
      </c>
      <c r="N429" s="50" t="str">
        <f>'1-4. Gather employee data'!P429</f>
        <v>Dallas</v>
      </c>
      <c r="O429" s="50" t="str">
        <f>'1-4. Gather employee data'!T429</f>
        <v>TX</v>
      </c>
      <c r="P429" s="50" t="str">
        <f>'1-4. Gather employee data'!V429</f>
        <v>Dallas County, TX</v>
      </c>
      <c r="Q429" s="59">
        <f>VLOOKUP(P429,'6. Gather living wage data'!$B$11:$Q$1048576,16,FALSE)</f>
        <v>15.7</v>
      </c>
      <c r="R429" s="60">
        <f>Q429*'Standards &amp; Assumptions'!$C$10*'Standards &amp; Assumptions'!$C$11</f>
        <v>32656</v>
      </c>
      <c r="S429" s="28">
        <f t="shared" si="42"/>
        <v>2.8277046772323153</v>
      </c>
      <c r="T429" s="27">
        <f t="shared" si="43"/>
        <v>5985.3808748357114</v>
      </c>
      <c r="U429" s="26" t="str">
        <f t="shared" si="44"/>
        <v>Yes</v>
      </c>
      <c r="V429" s="26">
        <f>R429*('Standards &amp; Assumptions'!$C$12)</f>
        <v>4898.3999999999996</v>
      </c>
      <c r="W429" s="26">
        <f t="shared" si="45"/>
        <v>27757.599999999999</v>
      </c>
      <c r="X429" s="26">
        <f t="shared" si="46"/>
        <v>37554.400000000001</v>
      </c>
      <c r="Y429" s="26" t="str">
        <f t="shared" si="47"/>
        <v>No</v>
      </c>
    </row>
    <row r="430" spans="2:25" ht="15" thickBot="1" x14ac:dyDescent="0.35">
      <c r="B430" s="154">
        <f>'1-4. Gather employee data'!B430</f>
        <v>418</v>
      </c>
      <c r="C430" s="50" t="str">
        <f>'1-4. Gather employee data'!C430</f>
        <v>Sales Associate</v>
      </c>
      <c r="D430" s="50" t="str">
        <f>'1-4. Gather employee data'!D430</f>
        <v>Apparel</v>
      </c>
      <c r="E430" s="61">
        <f>'1-4. Gather employee data'!E430</f>
        <v>43983</v>
      </c>
      <c r="F430" s="61">
        <f>'1-4. Gather employee data'!F430</f>
        <v>43647</v>
      </c>
      <c r="G430" s="60">
        <f>'1-4. Gather employee data'!I430</f>
        <v>36764.668392955122</v>
      </c>
      <c r="H430" s="50">
        <f>'1-4. Gather employee data'!J430</f>
        <v>1981.32</v>
      </c>
      <c r="I430" s="59">
        <f>'1-4. Gather employee data'!K430</f>
        <v>18.555643910602591</v>
      </c>
      <c r="J430" s="50" t="str">
        <f>'1-4. Gather employee data'!L430</f>
        <v>Active</v>
      </c>
      <c r="K430" s="50" t="str">
        <f>'1-4. Gather employee data'!M430</f>
        <v>FT</v>
      </c>
      <c r="L430" s="50" t="str">
        <f>'1-4. Gather employee data'!N430</f>
        <v>N/A</v>
      </c>
      <c r="M430" s="50" t="str">
        <f>'1-4. Gather employee data'!O430</f>
        <v>Dallas</v>
      </c>
      <c r="N430" s="50" t="str">
        <f>'1-4. Gather employee data'!P430</f>
        <v>Dallas</v>
      </c>
      <c r="O430" s="50" t="str">
        <f>'1-4. Gather employee data'!T430</f>
        <v>TX</v>
      </c>
      <c r="P430" s="50" t="str">
        <f>'1-4. Gather employee data'!V430</f>
        <v>Dallas County, TX</v>
      </c>
      <c r="Q430" s="59">
        <f>VLOOKUP(P430,'6. Gather living wage data'!$B$11:$Q$1048576,16,FALSE)</f>
        <v>15.7</v>
      </c>
      <c r="R430" s="60">
        <f>Q430*'Standards &amp; Assumptions'!$C$10*'Standards &amp; Assumptions'!$C$11</f>
        <v>32656</v>
      </c>
      <c r="S430" s="28">
        <f t="shared" si="42"/>
        <v>2.8556439106025913</v>
      </c>
      <c r="T430" s="27">
        <f t="shared" si="43"/>
        <v>4108.6683929551218</v>
      </c>
      <c r="U430" s="26" t="str">
        <f t="shared" si="44"/>
        <v>Yes</v>
      </c>
      <c r="V430" s="26">
        <f>R430*('Standards &amp; Assumptions'!$C$12)</f>
        <v>4898.3999999999996</v>
      </c>
      <c r="W430" s="26">
        <f t="shared" si="45"/>
        <v>27757.599999999999</v>
      </c>
      <c r="X430" s="26">
        <f t="shared" si="46"/>
        <v>37554.400000000001</v>
      </c>
      <c r="Y430" s="26" t="str">
        <f t="shared" si="47"/>
        <v>Yes</v>
      </c>
    </row>
    <row r="431" spans="2:25" ht="15" thickBot="1" x14ac:dyDescent="0.35">
      <c r="B431" s="154">
        <f>'1-4. Gather employee data'!B431</f>
        <v>419</v>
      </c>
      <c r="C431" s="50" t="str">
        <f>'1-4. Gather employee data'!C431</f>
        <v>Sales Associate</v>
      </c>
      <c r="D431" s="50" t="str">
        <f>'1-4. Gather employee data'!D431</f>
        <v>Apparel</v>
      </c>
      <c r="E431" s="61">
        <f>'1-4. Gather employee data'!E431</f>
        <v>43983</v>
      </c>
      <c r="F431" s="61">
        <f>'1-4. Gather employee data'!F431</f>
        <v>43647</v>
      </c>
      <c r="G431" s="60">
        <f>'1-4. Gather employee data'!I431</f>
        <v>35797.56107882355</v>
      </c>
      <c r="H431" s="50">
        <f>'1-4. Gather employee data'!J431</f>
        <v>1929.18</v>
      </c>
      <c r="I431" s="59">
        <f>'1-4. Gather employee data'!K431</f>
        <v>18.555842937840715</v>
      </c>
      <c r="J431" s="50" t="str">
        <f>'1-4. Gather employee data'!L431</f>
        <v>Active</v>
      </c>
      <c r="K431" s="50" t="str">
        <f>'1-4. Gather employee data'!M431</f>
        <v>FT</v>
      </c>
      <c r="L431" s="50" t="str">
        <f>'1-4. Gather employee data'!N431</f>
        <v>N/A</v>
      </c>
      <c r="M431" s="50" t="str">
        <f>'1-4. Gather employee data'!O431</f>
        <v>Dallas</v>
      </c>
      <c r="N431" s="50" t="str">
        <f>'1-4. Gather employee data'!P431</f>
        <v>Dallas</v>
      </c>
      <c r="O431" s="50" t="str">
        <f>'1-4. Gather employee data'!T431</f>
        <v>TX</v>
      </c>
      <c r="P431" s="50" t="str">
        <f>'1-4. Gather employee data'!V431</f>
        <v>Dallas County, TX</v>
      </c>
      <c r="Q431" s="59">
        <f>VLOOKUP(P431,'6. Gather living wage data'!$B$11:$Q$1048576,16,FALSE)</f>
        <v>15.7</v>
      </c>
      <c r="R431" s="60">
        <f>Q431*'Standards &amp; Assumptions'!$C$10*'Standards &amp; Assumptions'!$C$11</f>
        <v>32656</v>
      </c>
      <c r="S431" s="28">
        <f t="shared" si="42"/>
        <v>2.8558429378407162</v>
      </c>
      <c r="T431" s="27">
        <f t="shared" si="43"/>
        <v>3141.5610788235499</v>
      </c>
      <c r="U431" s="26" t="str">
        <f t="shared" si="44"/>
        <v>Yes</v>
      </c>
      <c r="V431" s="26">
        <f>R431*('Standards &amp; Assumptions'!$C$12)</f>
        <v>4898.3999999999996</v>
      </c>
      <c r="W431" s="26">
        <f t="shared" si="45"/>
        <v>27757.599999999999</v>
      </c>
      <c r="X431" s="26">
        <f t="shared" si="46"/>
        <v>37554.400000000001</v>
      </c>
      <c r="Y431" s="26" t="str">
        <f t="shared" si="47"/>
        <v>Yes</v>
      </c>
    </row>
    <row r="432" spans="2:25" ht="15" thickBot="1" x14ac:dyDescent="0.35">
      <c r="B432" s="154">
        <f>'1-4. Gather employee data'!B432</f>
        <v>420</v>
      </c>
      <c r="C432" s="50" t="str">
        <f>'1-4. Gather employee data'!C432</f>
        <v>Sales Associate</v>
      </c>
      <c r="D432" s="50" t="str">
        <f>'1-4. Gather employee data'!D432</f>
        <v>Apparel</v>
      </c>
      <c r="E432" s="61">
        <f>'1-4. Gather employee data'!E432</f>
        <v>43983</v>
      </c>
      <c r="F432" s="61">
        <f>'1-4. Gather employee data'!F432</f>
        <v>43647</v>
      </c>
      <c r="G432" s="60">
        <f>'1-4. Gather employee data'!I432</f>
        <v>34867.824293695434</v>
      </c>
      <c r="H432" s="50">
        <f>'1-4. Gather employee data'!J432</f>
        <v>1877.04</v>
      </c>
      <c r="I432" s="59">
        <f>'1-4. Gather employee data'!K432</f>
        <v>18.575962309644673</v>
      </c>
      <c r="J432" s="50" t="str">
        <f>'1-4. Gather employee data'!L432</f>
        <v>Active</v>
      </c>
      <c r="K432" s="50" t="str">
        <f>'1-4. Gather employee data'!M432</f>
        <v>FT</v>
      </c>
      <c r="L432" s="50" t="str">
        <f>'1-4. Gather employee data'!N432</f>
        <v>N/A</v>
      </c>
      <c r="M432" s="50" t="str">
        <f>'1-4. Gather employee data'!O432</f>
        <v>Dallas</v>
      </c>
      <c r="N432" s="50" t="str">
        <f>'1-4. Gather employee data'!P432</f>
        <v>Dallas</v>
      </c>
      <c r="O432" s="50" t="str">
        <f>'1-4. Gather employee data'!T432</f>
        <v>TX</v>
      </c>
      <c r="P432" s="50" t="str">
        <f>'1-4. Gather employee data'!V432</f>
        <v>Dallas County, TX</v>
      </c>
      <c r="Q432" s="59">
        <f>VLOOKUP(P432,'6. Gather living wage data'!$B$11:$Q$1048576,16,FALSE)</f>
        <v>15.7</v>
      </c>
      <c r="R432" s="60">
        <f>Q432*'Standards &amp; Assumptions'!$C$10*'Standards &amp; Assumptions'!$C$11</f>
        <v>32656</v>
      </c>
      <c r="S432" s="28">
        <f t="shared" si="42"/>
        <v>2.8759623096446738</v>
      </c>
      <c r="T432" s="27">
        <f t="shared" si="43"/>
        <v>2211.8242936954339</v>
      </c>
      <c r="U432" s="26" t="str">
        <f t="shared" si="44"/>
        <v>Yes</v>
      </c>
      <c r="V432" s="26">
        <f>R432*('Standards &amp; Assumptions'!$C$12)</f>
        <v>4898.3999999999996</v>
      </c>
      <c r="W432" s="26">
        <f t="shared" si="45"/>
        <v>27757.599999999999</v>
      </c>
      <c r="X432" s="26">
        <f t="shared" si="46"/>
        <v>37554.400000000001</v>
      </c>
      <c r="Y432" s="26" t="str">
        <f t="shared" si="47"/>
        <v>Yes</v>
      </c>
    </row>
    <row r="433" spans="2:25" ht="15" thickBot="1" x14ac:dyDescent="0.35">
      <c r="B433" s="154">
        <f>'1-4. Gather employee data'!B433</f>
        <v>421</v>
      </c>
      <c r="C433" s="50" t="str">
        <f>'1-4. Gather employee data'!C433</f>
        <v>Senior Sales Associate</v>
      </c>
      <c r="D433" s="50" t="str">
        <f>'1-4. Gather employee data'!D433</f>
        <v>Apparel</v>
      </c>
      <c r="E433" s="61">
        <f>'1-4. Gather employee data'!E433</f>
        <v>42736</v>
      </c>
      <c r="F433" s="61">
        <f>'1-4. Gather employee data'!F433</f>
        <v>43647</v>
      </c>
      <c r="G433" s="60">
        <f>'1-4. Gather employee data'!I433</f>
        <v>33947.428258087617</v>
      </c>
      <c r="H433" s="50">
        <f>'1-4. Gather employee data'!J433</f>
        <v>1824.9</v>
      </c>
      <c r="I433" s="59">
        <f>'1-4. Gather employee data'!K433</f>
        <v>18.602349859218378</v>
      </c>
      <c r="J433" s="50" t="str">
        <f>'1-4. Gather employee data'!L433</f>
        <v>Active</v>
      </c>
      <c r="K433" s="50" t="str">
        <f>'1-4. Gather employee data'!M433</f>
        <v>FT</v>
      </c>
      <c r="L433" s="50" t="str">
        <f>'1-4. Gather employee data'!N433</f>
        <v>N/A</v>
      </c>
      <c r="M433" s="50" t="str">
        <f>'1-4. Gather employee data'!O433</f>
        <v>Dallas</v>
      </c>
      <c r="N433" s="50" t="str">
        <f>'1-4. Gather employee data'!P433</f>
        <v>Dallas</v>
      </c>
      <c r="O433" s="50" t="str">
        <f>'1-4. Gather employee data'!T433</f>
        <v>TX</v>
      </c>
      <c r="P433" s="50" t="str">
        <f>'1-4. Gather employee data'!V433</f>
        <v>Dallas County, TX</v>
      </c>
      <c r="Q433" s="59">
        <f>VLOOKUP(P433,'6. Gather living wage data'!$B$11:$Q$1048576,16,FALSE)</f>
        <v>15.7</v>
      </c>
      <c r="R433" s="60">
        <f>Q433*'Standards &amp; Assumptions'!$C$10*'Standards &amp; Assumptions'!$C$11</f>
        <v>32656</v>
      </c>
      <c r="S433" s="28">
        <f t="shared" si="42"/>
        <v>2.9023498592183792</v>
      </c>
      <c r="T433" s="27">
        <f t="shared" si="43"/>
        <v>1291.428258087617</v>
      </c>
      <c r="U433" s="26" t="str">
        <f t="shared" si="44"/>
        <v>Yes</v>
      </c>
      <c r="V433" s="26">
        <f>R433*('Standards &amp; Assumptions'!$C$12)</f>
        <v>4898.3999999999996</v>
      </c>
      <c r="W433" s="26">
        <f t="shared" si="45"/>
        <v>27757.599999999999</v>
      </c>
      <c r="X433" s="26">
        <f t="shared" si="46"/>
        <v>37554.400000000001</v>
      </c>
      <c r="Y433" s="26" t="str">
        <f t="shared" si="47"/>
        <v>Yes</v>
      </c>
    </row>
    <row r="434" spans="2:25" ht="15" thickBot="1" x14ac:dyDescent="0.35">
      <c r="B434" s="154">
        <f>'1-4. Gather employee data'!B434</f>
        <v>422</v>
      </c>
      <c r="C434" s="50" t="str">
        <f>'1-4. Gather employee data'!C434</f>
        <v>Sales Associate</v>
      </c>
      <c r="D434" s="50" t="str">
        <f>'1-4. Gather employee data'!D434</f>
        <v>Apparel</v>
      </c>
      <c r="E434" s="61">
        <f>'1-4. Gather employee data'!E434</f>
        <v>43983</v>
      </c>
      <c r="F434" s="61">
        <f>'1-4. Gather employee data'!F434</f>
        <v>43647</v>
      </c>
      <c r="G434" s="60">
        <f>'1-4. Gather employee data'!I434</f>
        <v>34061.835013784708</v>
      </c>
      <c r="H434" s="50">
        <f>'1-4. Gather employee data'!J434</f>
        <v>1824.9</v>
      </c>
      <c r="I434" s="59">
        <f>'1-4. Gather employee data'!K434</f>
        <v>18.665041927658891</v>
      </c>
      <c r="J434" s="50" t="str">
        <f>'1-4. Gather employee data'!L434</f>
        <v>Active</v>
      </c>
      <c r="K434" s="50" t="str">
        <f>'1-4. Gather employee data'!M434</f>
        <v>FT</v>
      </c>
      <c r="L434" s="50" t="str">
        <f>'1-4. Gather employee data'!N434</f>
        <v>N/A</v>
      </c>
      <c r="M434" s="50" t="str">
        <f>'1-4. Gather employee data'!O434</f>
        <v>Dallas</v>
      </c>
      <c r="N434" s="50" t="str">
        <f>'1-4. Gather employee data'!P434</f>
        <v>Dallas</v>
      </c>
      <c r="O434" s="50" t="str">
        <f>'1-4. Gather employee data'!T434</f>
        <v>TX</v>
      </c>
      <c r="P434" s="50" t="str">
        <f>'1-4. Gather employee data'!V434</f>
        <v>Dallas County, TX</v>
      </c>
      <c r="Q434" s="59">
        <f>VLOOKUP(P434,'6. Gather living wage data'!$B$11:$Q$1048576,16,FALSE)</f>
        <v>15.7</v>
      </c>
      <c r="R434" s="60">
        <f>Q434*'Standards &amp; Assumptions'!$C$10*'Standards &amp; Assumptions'!$C$11</f>
        <v>32656</v>
      </c>
      <c r="S434" s="28">
        <f t="shared" si="42"/>
        <v>2.9650419276588913</v>
      </c>
      <c r="T434" s="27">
        <f t="shared" si="43"/>
        <v>1405.8350137847083</v>
      </c>
      <c r="U434" s="26" t="str">
        <f t="shared" si="44"/>
        <v>Yes</v>
      </c>
      <c r="V434" s="26">
        <f>R434*('Standards &amp; Assumptions'!$C$12)</f>
        <v>4898.3999999999996</v>
      </c>
      <c r="W434" s="26">
        <f t="shared" si="45"/>
        <v>27757.599999999999</v>
      </c>
      <c r="X434" s="26">
        <f t="shared" si="46"/>
        <v>37554.400000000001</v>
      </c>
      <c r="Y434" s="26" t="str">
        <f t="shared" si="47"/>
        <v>Yes</v>
      </c>
    </row>
    <row r="435" spans="2:25" ht="15" thickBot="1" x14ac:dyDescent="0.35">
      <c r="B435" s="154">
        <f>'1-4. Gather employee data'!B435</f>
        <v>423</v>
      </c>
      <c r="C435" s="50" t="str">
        <f>'1-4. Gather employee data'!C435</f>
        <v>Sales Associate</v>
      </c>
      <c r="D435" s="50" t="str">
        <f>'1-4. Gather employee data'!D435</f>
        <v>Apparel</v>
      </c>
      <c r="E435" s="61">
        <f>'1-4. Gather employee data'!E435</f>
        <v>43983</v>
      </c>
      <c r="F435" s="61">
        <f>'1-4. Gather employee data'!F435</f>
        <v>43647</v>
      </c>
      <c r="G435" s="60">
        <f>'1-4. Gather employee data'!I435</f>
        <v>32132.496757935482</v>
      </c>
      <c r="H435" s="50">
        <f>'1-4. Gather employee data'!J435</f>
        <v>1720.6200000000001</v>
      </c>
      <c r="I435" s="59">
        <f>'1-4. Gather employee data'!K435</f>
        <v>18.67495249266862</v>
      </c>
      <c r="J435" s="50" t="str">
        <f>'1-4. Gather employee data'!L435</f>
        <v>Active</v>
      </c>
      <c r="K435" s="50" t="str">
        <f>'1-4. Gather employee data'!M435</f>
        <v>FT</v>
      </c>
      <c r="L435" s="50" t="str">
        <f>'1-4. Gather employee data'!N435</f>
        <v>N/A</v>
      </c>
      <c r="M435" s="50" t="str">
        <f>'1-4. Gather employee data'!O435</f>
        <v>Dallas</v>
      </c>
      <c r="N435" s="50" t="str">
        <f>'1-4. Gather employee data'!P435</f>
        <v>Dallas</v>
      </c>
      <c r="O435" s="50" t="str">
        <f>'1-4. Gather employee data'!T435</f>
        <v>TX</v>
      </c>
      <c r="P435" s="50" t="str">
        <f>'1-4. Gather employee data'!V435</f>
        <v>Dallas County, TX</v>
      </c>
      <c r="Q435" s="59">
        <f>VLOOKUP(P435,'6. Gather living wage data'!$B$11:$Q$1048576,16,FALSE)</f>
        <v>15.7</v>
      </c>
      <c r="R435" s="60">
        <f>Q435*'Standards &amp; Assumptions'!$C$10*'Standards &amp; Assumptions'!$C$11</f>
        <v>32656</v>
      </c>
      <c r="S435" s="28">
        <f t="shared" si="42"/>
        <v>2.9749524926686206</v>
      </c>
      <c r="T435" s="27">
        <f t="shared" si="43"/>
        <v>-523.50324206451842</v>
      </c>
      <c r="U435" s="26" t="str">
        <f t="shared" si="44"/>
        <v>No</v>
      </c>
      <c r="V435" s="26">
        <f>R435*('Standards &amp; Assumptions'!$C$12)</f>
        <v>4898.3999999999996</v>
      </c>
      <c r="W435" s="26">
        <f t="shared" si="45"/>
        <v>27757.599999999999</v>
      </c>
      <c r="X435" s="26">
        <f t="shared" si="46"/>
        <v>37554.400000000001</v>
      </c>
      <c r="Y435" s="26" t="str">
        <f t="shared" si="47"/>
        <v>Yes</v>
      </c>
    </row>
    <row r="436" spans="2:25" ht="15" thickBot="1" x14ac:dyDescent="0.35">
      <c r="B436" s="154">
        <f>'1-4. Gather employee data'!B436</f>
        <v>424</v>
      </c>
      <c r="C436" s="50" t="str">
        <f>'1-4. Gather employee data'!C436</f>
        <v>Sales Associate</v>
      </c>
      <c r="D436" s="50" t="str">
        <f>'1-4. Gather employee data'!D436</f>
        <v>Apparel</v>
      </c>
      <c r="E436" s="61">
        <f>'1-4. Gather employee data'!E436</f>
        <v>43983</v>
      </c>
      <c r="F436" s="61">
        <f>'1-4. Gather employee data'!F436</f>
        <v>43647</v>
      </c>
      <c r="G436" s="60">
        <f>'1-4. Gather employee data'!I436</f>
        <v>32182.803143878562</v>
      </c>
      <c r="H436" s="50">
        <f>'1-4. Gather employee data'!J436</f>
        <v>1720.6200000000001</v>
      </c>
      <c r="I436" s="59">
        <f>'1-4. Gather employee data'!K436</f>
        <v>18.704189852424452</v>
      </c>
      <c r="J436" s="50" t="str">
        <f>'1-4. Gather employee data'!L436</f>
        <v>Active</v>
      </c>
      <c r="K436" s="50" t="str">
        <f>'1-4. Gather employee data'!M436</f>
        <v>FT</v>
      </c>
      <c r="L436" s="50" t="str">
        <f>'1-4. Gather employee data'!N436</f>
        <v>N/A</v>
      </c>
      <c r="M436" s="50" t="str">
        <f>'1-4. Gather employee data'!O436</f>
        <v>Dallas</v>
      </c>
      <c r="N436" s="50" t="str">
        <f>'1-4. Gather employee data'!P436</f>
        <v>Dallas</v>
      </c>
      <c r="O436" s="50" t="str">
        <f>'1-4. Gather employee data'!T436</f>
        <v>TX</v>
      </c>
      <c r="P436" s="50" t="str">
        <f>'1-4. Gather employee data'!V436</f>
        <v>Dallas County, TX</v>
      </c>
      <c r="Q436" s="59">
        <f>VLOOKUP(P436,'6. Gather living wage data'!$B$11:$Q$1048576,16,FALSE)</f>
        <v>15.7</v>
      </c>
      <c r="R436" s="60">
        <f>Q436*'Standards &amp; Assumptions'!$C$10*'Standards &amp; Assumptions'!$C$11</f>
        <v>32656</v>
      </c>
      <c r="S436" s="28">
        <f t="shared" si="42"/>
        <v>3.004189852424453</v>
      </c>
      <c r="T436" s="27">
        <f t="shared" si="43"/>
        <v>-473.19685612143803</v>
      </c>
      <c r="U436" s="26" t="str">
        <f t="shared" si="44"/>
        <v>No</v>
      </c>
      <c r="V436" s="26">
        <f>R436*('Standards &amp; Assumptions'!$C$12)</f>
        <v>4898.3999999999996</v>
      </c>
      <c r="W436" s="26">
        <f t="shared" si="45"/>
        <v>27757.599999999999</v>
      </c>
      <c r="X436" s="26">
        <f t="shared" si="46"/>
        <v>37554.400000000001</v>
      </c>
      <c r="Y436" s="26" t="str">
        <f t="shared" si="47"/>
        <v>Yes</v>
      </c>
    </row>
    <row r="437" spans="2:25" ht="15" thickBot="1" x14ac:dyDescent="0.35">
      <c r="B437" s="154">
        <f>'1-4. Gather employee data'!B437</f>
        <v>425</v>
      </c>
      <c r="C437" s="50" t="str">
        <f>'1-4. Gather employee data'!C437</f>
        <v>Sales Associate</v>
      </c>
      <c r="D437" s="50" t="str">
        <f>'1-4. Gather employee data'!D437</f>
        <v>Apparel</v>
      </c>
      <c r="E437" s="61">
        <f>'1-4. Gather employee data'!E437</f>
        <v>43983</v>
      </c>
      <c r="F437" s="61">
        <f>'1-4. Gather employee data'!F437</f>
        <v>43647</v>
      </c>
      <c r="G437" s="60">
        <f>'1-4. Gather employee data'!I437</f>
        <v>31228.440444138021</v>
      </c>
      <c r="H437" s="50">
        <f>'1-4. Gather employee data'!J437</f>
        <v>1668.48</v>
      </c>
      <c r="I437" s="59">
        <f>'1-4. Gather employee data'!K437</f>
        <v>18.716700496342792</v>
      </c>
      <c r="J437" s="50" t="str">
        <f>'1-4. Gather employee data'!L437</f>
        <v>Active</v>
      </c>
      <c r="K437" s="50" t="str">
        <f>'1-4. Gather employee data'!M437</f>
        <v>FT</v>
      </c>
      <c r="L437" s="50" t="str">
        <f>'1-4. Gather employee data'!N437</f>
        <v>N/A</v>
      </c>
      <c r="M437" s="50" t="str">
        <f>'1-4. Gather employee data'!O437</f>
        <v>Dallas</v>
      </c>
      <c r="N437" s="50" t="str">
        <f>'1-4. Gather employee data'!P437</f>
        <v>Dallas</v>
      </c>
      <c r="O437" s="50" t="str">
        <f>'1-4. Gather employee data'!T437</f>
        <v>TX</v>
      </c>
      <c r="P437" s="50" t="str">
        <f>'1-4. Gather employee data'!V437</f>
        <v>Dallas County, TX</v>
      </c>
      <c r="Q437" s="59">
        <f>VLOOKUP(P437,'6. Gather living wage data'!$B$11:$Q$1048576,16,FALSE)</f>
        <v>15.7</v>
      </c>
      <c r="R437" s="60">
        <f>Q437*'Standards &amp; Assumptions'!$C$10*'Standards &amp; Assumptions'!$C$11</f>
        <v>32656</v>
      </c>
      <c r="S437" s="28">
        <f t="shared" si="42"/>
        <v>3.0167004963427928</v>
      </c>
      <c r="T437" s="27">
        <f t="shared" si="43"/>
        <v>-1427.5595558619789</v>
      </c>
      <c r="U437" s="26" t="str">
        <f t="shared" si="44"/>
        <v>No</v>
      </c>
      <c r="V437" s="26">
        <f>R437*('Standards &amp; Assumptions'!$C$12)</f>
        <v>4898.3999999999996</v>
      </c>
      <c r="W437" s="26">
        <f t="shared" si="45"/>
        <v>27757.599999999999</v>
      </c>
      <c r="X437" s="26">
        <f t="shared" si="46"/>
        <v>37554.400000000001</v>
      </c>
      <c r="Y437" s="26" t="str">
        <f t="shared" si="47"/>
        <v>Yes</v>
      </c>
    </row>
    <row r="438" spans="2:25" ht="15" thickBot="1" x14ac:dyDescent="0.35">
      <c r="B438" s="154">
        <f>'1-4. Gather employee data'!B438</f>
        <v>426</v>
      </c>
      <c r="C438" s="50" t="str">
        <f>'1-4. Gather employee data'!C438</f>
        <v>Sales Associate</v>
      </c>
      <c r="D438" s="50" t="str">
        <f>'1-4. Gather employee data'!D438</f>
        <v>Apparel</v>
      </c>
      <c r="E438" s="61">
        <f>'1-4. Gather employee data'!E438</f>
        <v>43983</v>
      </c>
      <c r="F438" s="61">
        <f>'1-4. Gather employee data'!F438</f>
        <v>43647</v>
      </c>
      <c r="G438" s="60">
        <f>'1-4. Gather employee data'!I438</f>
        <v>30257.527670867432</v>
      </c>
      <c r="H438" s="50">
        <f>'1-4. Gather employee data'!J438</f>
        <v>1616.34</v>
      </c>
      <c r="I438" s="59">
        <f>'1-4. Gather employee data'!K438</f>
        <v>18.719779050736499</v>
      </c>
      <c r="J438" s="50" t="str">
        <f>'1-4. Gather employee data'!L438</f>
        <v>Active</v>
      </c>
      <c r="K438" s="50" t="str">
        <f>'1-4. Gather employee data'!M438</f>
        <v>FT</v>
      </c>
      <c r="L438" s="50" t="str">
        <f>'1-4. Gather employee data'!N438</f>
        <v>N/A</v>
      </c>
      <c r="M438" s="50" t="str">
        <f>'1-4. Gather employee data'!O438</f>
        <v>Dallas</v>
      </c>
      <c r="N438" s="50" t="str">
        <f>'1-4. Gather employee data'!P438</f>
        <v>Dallas</v>
      </c>
      <c r="O438" s="50" t="str">
        <f>'1-4. Gather employee data'!T438</f>
        <v>TX</v>
      </c>
      <c r="P438" s="50" t="str">
        <f>'1-4. Gather employee data'!V438</f>
        <v>Dallas County, TX</v>
      </c>
      <c r="Q438" s="59">
        <f>VLOOKUP(P438,'6. Gather living wage data'!$B$11:$Q$1048576,16,FALSE)</f>
        <v>15.7</v>
      </c>
      <c r="R438" s="60">
        <f>Q438*'Standards &amp; Assumptions'!$C$10*'Standards &amp; Assumptions'!$C$11</f>
        <v>32656</v>
      </c>
      <c r="S438" s="28">
        <f t="shared" si="42"/>
        <v>3.0197790507364992</v>
      </c>
      <c r="T438" s="27">
        <f t="shared" si="43"/>
        <v>-2398.4723291325681</v>
      </c>
      <c r="U438" s="26" t="str">
        <f t="shared" si="44"/>
        <v>No</v>
      </c>
      <c r="V438" s="26">
        <f>R438*('Standards &amp; Assumptions'!$C$12)</f>
        <v>4898.3999999999996</v>
      </c>
      <c r="W438" s="26">
        <f t="shared" si="45"/>
        <v>27757.599999999999</v>
      </c>
      <c r="X438" s="26">
        <f t="shared" si="46"/>
        <v>37554.400000000001</v>
      </c>
      <c r="Y438" s="26" t="str">
        <f t="shared" si="47"/>
        <v>Yes</v>
      </c>
    </row>
    <row r="439" spans="2:25" ht="15" thickBot="1" x14ac:dyDescent="0.35">
      <c r="B439" s="154">
        <f>'1-4. Gather employee data'!B439</f>
        <v>427</v>
      </c>
      <c r="C439" s="50" t="str">
        <f>'1-4. Gather employee data'!C439</f>
        <v>Sales Associate</v>
      </c>
      <c r="D439" s="50" t="str">
        <f>'1-4. Gather employee data'!D439</f>
        <v>Apparel</v>
      </c>
      <c r="E439" s="61">
        <f>'1-4. Gather employee data'!E439</f>
        <v>44029</v>
      </c>
      <c r="F439" s="61">
        <f>'1-4. Gather employee data'!F439</f>
        <v>43647</v>
      </c>
      <c r="G439" s="60">
        <f>'1-4. Gather employee data'!I439</f>
        <v>39082.245539000738</v>
      </c>
      <c r="H439" s="50">
        <f>'1-4. Gather employee data'!J439</f>
        <v>2085.6</v>
      </c>
      <c r="I439" s="59">
        <f>'1-4. Gather employee data'!K439</f>
        <v>18.739089729095099</v>
      </c>
      <c r="J439" s="50" t="str">
        <f>'1-4. Gather employee data'!L439</f>
        <v>Active</v>
      </c>
      <c r="K439" s="50" t="str">
        <f>'1-4. Gather employee data'!M439</f>
        <v>FT</v>
      </c>
      <c r="L439" s="50" t="str">
        <f>'1-4. Gather employee data'!N439</f>
        <v>N/A</v>
      </c>
      <c r="M439" s="50" t="str">
        <f>'1-4. Gather employee data'!O439</f>
        <v>Dallas</v>
      </c>
      <c r="N439" s="50" t="str">
        <f>'1-4. Gather employee data'!P439</f>
        <v>Dallas</v>
      </c>
      <c r="O439" s="50" t="str">
        <f>'1-4. Gather employee data'!T439</f>
        <v>TX</v>
      </c>
      <c r="P439" s="50" t="str">
        <f>'1-4. Gather employee data'!V439</f>
        <v>Dallas County, TX</v>
      </c>
      <c r="Q439" s="59">
        <f>VLOOKUP(P439,'6. Gather living wage data'!$B$11:$Q$1048576,16,FALSE)</f>
        <v>15.7</v>
      </c>
      <c r="R439" s="60">
        <f>Q439*'Standards &amp; Assumptions'!$C$10*'Standards &amp; Assumptions'!$C$11</f>
        <v>32656</v>
      </c>
      <c r="S439" s="28">
        <f t="shared" si="42"/>
        <v>3.0390897290950996</v>
      </c>
      <c r="T439" s="27">
        <f t="shared" si="43"/>
        <v>6426.2455390007381</v>
      </c>
      <c r="U439" s="26" t="str">
        <f t="shared" si="44"/>
        <v>Yes</v>
      </c>
      <c r="V439" s="26">
        <f>R439*('Standards &amp; Assumptions'!$C$12)</f>
        <v>4898.3999999999996</v>
      </c>
      <c r="W439" s="26">
        <f t="shared" si="45"/>
        <v>27757.599999999999</v>
      </c>
      <c r="X439" s="26">
        <f t="shared" si="46"/>
        <v>37554.400000000001</v>
      </c>
      <c r="Y439" s="26" t="str">
        <f t="shared" si="47"/>
        <v>No</v>
      </c>
    </row>
    <row r="440" spans="2:25" ht="15" thickBot="1" x14ac:dyDescent="0.35">
      <c r="B440" s="154">
        <f>'1-4. Gather employee data'!B440</f>
        <v>428</v>
      </c>
      <c r="C440" s="50" t="str">
        <f>'1-4. Gather employee data'!C440</f>
        <v>Sales Associate</v>
      </c>
      <c r="D440" s="50" t="str">
        <f>'1-4. Gather employee data'!D440</f>
        <v>Apparel</v>
      </c>
      <c r="E440" s="61">
        <f>'1-4. Gather employee data'!E440</f>
        <v>44031</v>
      </c>
      <c r="F440" s="61">
        <f>'1-4. Gather employee data'!F440</f>
        <v>43647</v>
      </c>
      <c r="G440" s="60">
        <f>'1-4. Gather employee data'!I440</f>
        <v>39094.480051752987</v>
      </c>
      <c r="H440" s="50">
        <f>'1-4. Gather employee data'!J440</f>
        <v>2085.6</v>
      </c>
      <c r="I440" s="59">
        <f>'1-4. Gather employee data'!K440</f>
        <v>18.744955912808301</v>
      </c>
      <c r="J440" s="50" t="str">
        <f>'1-4. Gather employee data'!L440</f>
        <v>Active</v>
      </c>
      <c r="K440" s="50" t="str">
        <f>'1-4. Gather employee data'!M440</f>
        <v>FT</v>
      </c>
      <c r="L440" s="50" t="str">
        <f>'1-4. Gather employee data'!N440</f>
        <v>N/A</v>
      </c>
      <c r="M440" s="50" t="str">
        <f>'1-4. Gather employee data'!O440</f>
        <v>Dallas</v>
      </c>
      <c r="N440" s="50" t="str">
        <f>'1-4. Gather employee data'!P440</f>
        <v>Dallas</v>
      </c>
      <c r="O440" s="50" t="str">
        <f>'1-4. Gather employee data'!T440</f>
        <v>TX</v>
      </c>
      <c r="P440" s="50" t="str">
        <f>'1-4. Gather employee data'!V440</f>
        <v>Dallas County, TX</v>
      </c>
      <c r="Q440" s="59">
        <f>VLOOKUP(P440,'6. Gather living wage data'!$B$11:$Q$1048576,16,FALSE)</f>
        <v>15.7</v>
      </c>
      <c r="R440" s="60">
        <f>Q440*'Standards &amp; Assumptions'!$C$10*'Standards &amp; Assumptions'!$C$11</f>
        <v>32656</v>
      </c>
      <c r="S440" s="28">
        <f t="shared" si="42"/>
        <v>3.0449559128083017</v>
      </c>
      <c r="T440" s="27">
        <f t="shared" si="43"/>
        <v>6438.4800517529875</v>
      </c>
      <c r="U440" s="26" t="str">
        <f t="shared" si="44"/>
        <v>Yes</v>
      </c>
      <c r="V440" s="26">
        <f>R440*('Standards &amp; Assumptions'!$C$12)</f>
        <v>4898.3999999999996</v>
      </c>
      <c r="W440" s="26">
        <f t="shared" si="45"/>
        <v>27757.599999999999</v>
      </c>
      <c r="X440" s="26">
        <f t="shared" si="46"/>
        <v>37554.400000000001</v>
      </c>
      <c r="Y440" s="26" t="str">
        <f t="shared" si="47"/>
        <v>No</v>
      </c>
    </row>
    <row r="441" spans="2:25" ht="15" thickBot="1" x14ac:dyDescent="0.35">
      <c r="B441" s="154">
        <f>'1-4. Gather employee data'!B441</f>
        <v>429</v>
      </c>
      <c r="C441" s="50" t="str">
        <f>'1-4. Gather employee data'!C441</f>
        <v>Sales Associate</v>
      </c>
      <c r="D441" s="50" t="str">
        <f>'1-4. Gather employee data'!D441</f>
        <v>Apparel</v>
      </c>
      <c r="E441" s="61">
        <f>'1-4. Gather employee data'!E441</f>
        <v>44032</v>
      </c>
      <c r="F441" s="61">
        <f>'1-4. Gather employee data'!F441</f>
        <v>43647</v>
      </c>
      <c r="G441" s="60">
        <f>'1-4. Gather employee data'!I441</f>
        <v>39189.79991180358</v>
      </c>
      <c r="H441" s="50">
        <f>'1-4. Gather employee data'!J441</f>
        <v>2085.6</v>
      </c>
      <c r="I441" s="59">
        <f>'1-4. Gather employee data'!K441</f>
        <v>18.790659719890478</v>
      </c>
      <c r="J441" s="50" t="str">
        <f>'1-4. Gather employee data'!L441</f>
        <v>Active</v>
      </c>
      <c r="K441" s="50" t="str">
        <f>'1-4. Gather employee data'!M441</f>
        <v>FT</v>
      </c>
      <c r="L441" s="50" t="str">
        <f>'1-4. Gather employee data'!N441</f>
        <v>N/A</v>
      </c>
      <c r="M441" s="50" t="str">
        <f>'1-4. Gather employee data'!O441</f>
        <v>Dallas</v>
      </c>
      <c r="N441" s="50" t="str">
        <f>'1-4. Gather employee data'!P441</f>
        <v>Dallas</v>
      </c>
      <c r="O441" s="50" t="str">
        <f>'1-4. Gather employee data'!T441</f>
        <v>TX</v>
      </c>
      <c r="P441" s="50" t="str">
        <f>'1-4. Gather employee data'!V441</f>
        <v>Dallas County, TX</v>
      </c>
      <c r="Q441" s="59">
        <f>VLOOKUP(P441,'6. Gather living wage data'!$B$11:$Q$1048576,16,FALSE)</f>
        <v>15.7</v>
      </c>
      <c r="R441" s="60">
        <f>Q441*'Standards &amp; Assumptions'!$C$10*'Standards &amp; Assumptions'!$C$11</f>
        <v>32656</v>
      </c>
      <c r="S441" s="28">
        <f t="shared" si="42"/>
        <v>3.0906597198904784</v>
      </c>
      <c r="T441" s="27">
        <f t="shared" si="43"/>
        <v>6533.7999118035805</v>
      </c>
      <c r="U441" s="26" t="str">
        <f t="shared" si="44"/>
        <v>Yes</v>
      </c>
      <c r="V441" s="26">
        <f>R441*('Standards &amp; Assumptions'!$C$12)</f>
        <v>4898.3999999999996</v>
      </c>
      <c r="W441" s="26">
        <f t="shared" si="45"/>
        <v>27757.599999999999</v>
      </c>
      <c r="X441" s="26">
        <f t="shared" si="46"/>
        <v>37554.400000000001</v>
      </c>
      <c r="Y441" s="26" t="str">
        <f t="shared" si="47"/>
        <v>No</v>
      </c>
    </row>
    <row r="442" spans="2:25" ht="15" thickBot="1" x14ac:dyDescent="0.35">
      <c r="B442" s="154">
        <f>'1-4. Gather employee data'!B442</f>
        <v>430</v>
      </c>
      <c r="C442" s="50" t="str">
        <f>'1-4. Gather employee data'!C442</f>
        <v>Sales Associate</v>
      </c>
      <c r="D442" s="50" t="str">
        <f>'1-4. Gather employee data'!D442</f>
        <v>Apparel</v>
      </c>
      <c r="E442" s="61">
        <f>'1-4. Gather employee data'!E442</f>
        <v>44023</v>
      </c>
      <c r="F442" s="61">
        <f>'1-4. Gather employee data'!F442</f>
        <v>43647</v>
      </c>
      <c r="G442" s="60">
        <f>'1-4. Gather employee data'!I442</f>
        <v>37243.799570817944</v>
      </c>
      <c r="H442" s="50">
        <f>'1-4. Gather employee data'!J442</f>
        <v>1981.32</v>
      </c>
      <c r="I442" s="59">
        <f>'1-4. Gather employee data'!K442</f>
        <v>18.797468137816175</v>
      </c>
      <c r="J442" s="50" t="str">
        <f>'1-4. Gather employee data'!L442</f>
        <v>Active</v>
      </c>
      <c r="K442" s="50" t="str">
        <f>'1-4. Gather employee data'!M442</f>
        <v>FT</v>
      </c>
      <c r="L442" s="50" t="str">
        <f>'1-4. Gather employee data'!N442</f>
        <v>N/A</v>
      </c>
      <c r="M442" s="50" t="str">
        <f>'1-4. Gather employee data'!O442</f>
        <v>Dallas</v>
      </c>
      <c r="N442" s="50" t="str">
        <f>'1-4. Gather employee data'!P442</f>
        <v>Dallas</v>
      </c>
      <c r="O442" s="50" t="str">
        <f>'1-4. Gather employee data'!T442</f>
        <v>TX</v>
      </c>
      <c r="P442" s="50" t="str">
        <f>'1-4. Gather employee data'!V442</f>
        <v>Dallas County, TX</v>
      </c>
      <c r="Q442" s="59">
        <f>VLOOKUP(P442,'6. Gather living wage data'!$B$11:$Q$1048576,16,FALSE)</f>
        <v>15.7</v>
      </c>
      <c r="R442" s="60">
        <f>Q442*'Standards &amp; Assumptions'!$C$10*'Standards &amp; Assumptions'!$C$11</f>
        <v>32656</v>
      </c>
      <c r="S442" s="28">
        <f t="shared" si="42"/>
        <v>3.0974681378161755</v>
      </c>
      <c r="T442" s="27">
        <f t="shared" si="43"/>
        <v>4587.7995708179442</v>
      </c>
      <c r="U442" s="26" t="str">
        <f t="shared" si="44"/>
        <v>Yes</v>
      </c>
      <c r="V442" s="26">
        <f>R442*('Standards &amp; Assumptions'!$C$12)</f>
        <v>4898.3999999999996</v>
      </c>
      <c r="W442" s="26">
        <f t="shared" si="45"/>
        <v>27757.599999999999</v>
      </c>
      <c r="X442" s="26">
        <f t="shared" si="46"/>
        <v>37554.400000000001</v>
      </c>
      <c r="Y442" s="26" t="str">
        <f t="shared" si="47"/>
        <v>Yes</v>
      </c>
    </row>
    <row r="443" spans="2:25" ht="15" thickBot="1" x14ac:dyDescent="0.35">
      <c r="B443" s="154">
        <f>'1-4. Gather employee data'!B443</f>
        <v>431</v>
      </c>
      <c r="C443" s="50" t="str">
        <f>'1-4. Gather employee data'!C443</f>
        <v>Sales Associate</v>
      </c>
      <c r="D443" s="50" t="str">
        <f>'1-4. Gather employee data'!D443</f>
        <v>Apparel</v>
      </c>
      <c r="E443" s="61">
        <f>'1-4. Gather employee data'!E443</f>
        <v>44014</v>
      </c>
      <c r="F443" s="61">
        <f>'1-4. Gather employee data'!F443</f>
        <v>43647</v>
      </c>
      <c r="G443" s="60">
        <f>'1-4. Gather employee data'!I443</f>
        <v>35303.759462654518</v>
      </c>
      <c r="H443" s="50">
        <f>'1-4. Gather employee data'!J443</f>
        <v>1877.04</v>
      </c>
      <c r="I443" s="59">
        <f>'1-4. Gather employee data'!K443</f>
        <v>18.808208382695369</v>
      </c>
      <c r="J443" s="50" t="str">
        <f>'1-4. Gather employee data'!L443</f>
        <v>Active</v>
      </c>
      <c r="K443" s="50" t="str">
        <f>'1-4. Gather employee data'!M443</f>
        <v>FT</v>
      </c>
      <c r="L443" s="50" t="str">
        <f>'1-4. Gather employee data'!N443</f>
        <v>N/A</v>
      </c>
      <c r="M443" s="50" t="str">
        <f>'1-4. Gather employee data'!O443</f>
        <v>Dallas</v>
      </c>
      <c r="N443" s="50" t="str">
        <f>'1-4. Gather employee data'!P443</f>
        <v>Dallas</v>
      </c>
      <c r="O443" s="50" t="str">
        <f>'1-4. Gather employee data'!T443</f>
        <v>TX</v>
      </c>
      <c r="P443" s="50" t="str">
        <f>'1-4. Gather employee data'!V443</f>
        <v>Dallas County, TX</v>
      </c>
      <c r="Q443" s="59">
        <f>VLOOKUP(P443,'6. Gather living wage data'!$B$11:$Q$1048576,16,FALSE)</f>
        <v>15.7</v>
      </c>
      <c r="R443" s="60">
        <f>Q443*'Standards &amp; Assumptions'!$C$10*'Standards &amp; Assumptions'!$C$11</f>
        <v>32656</v>
      </c>
      <c r="S443" s="28">
        <f t="shared" si="42"/>
        <v>3.1082083826953699</v>
      </c>
      <c r="T443" s="27">
        <f t="shared" si="43"/>
        <v>2647.7594626545178</v>
      </c>
      <c r="U443" s="26" t="str">
        <f t="shared" si="44"/>
        <v>Yes</v>
      </c>
      <c r="V443" s="26">
        <f>R443*('Standards &amp; Assumptions'!$C$12)</f>
        <v>4898.3999999999996</v>
      </c>
      <c r="W443" s="26">
        <f t="shared" si="45"/>
        <v>27757.599999999999</v>
      </c>
      <c r="X443" s="26">
        <f t="shared" si="46"/>
        <v>37554.400000000001</v>
      </c>
      <c r="Y443" s="26" t="str">
        <f t="shared" si="47"/>
        <v>Yes</v>
      </c>
    </row>
    <row r="444" spans="2:25" ht="15" thickBot="1" x14ac:dyDescent="0.35">
      <c r="B444" s="154">
        <f>'1-4. Gather employee data'!B444</f>
        <v>432</v>
      </c>
      <c r="C444" s="50" t="str">
        <f>'1-4. Gather employee data'!C444</f>
        <v>Sales Associate</v>
      </c>
      <c r="D444" s="50" t="str">
        <f>'1-4. Gather employee data'!D444</f>
        <v>Apparel</v>
      </c>
      <c r="E444" s="61">
        <f>'1-4. Gather employee data'!E444</f>
        <v>44032</v>
      </c>
      <c r="F444" s="61">
        <f>'1-4. Gather employee data'!F444</f>
        <v>43647</v>
      </c>
      <c r="G444" s="60">
        <f>'1-4. Gather employee data'!I444</f>
        <v>35355.480054131331</v>
      </c>
      <c r="H444" s="50">
        <f>'1-4. Gather employee data'!J444</f>
        <v>1877.04</v>
      </c>
      <c r="I444" s="59">
        <f>'1-4. Gather employee data'!K444</f>
        <v>18.835762719031738</v>
      </c>
      <c r="J444" s="50" t="str">
        <f>'1-4. Gather employee data'!L444</f>
        <v>Active</v>
      </c>
      <c r="K444" s="50" t="str">
        <f>'1-4. Gather employee data'!M444</f>
        <v>FT</v>
      </c>
      <c r="L444" s="50" t="str">
        <f>'1-4. Gather employee data'!N444</f>
        <v>N/A</v>
      </c>
      <c r="M444" s="50" t="str">
        <f>'1-4. Gather employee data'!O444</f>
        <v>Dallas</v>
      </c>
      <c r="N444" s="50" t="str">
        <f>'1-4. Gather employee data'!P444</f>
        <v>Dallas</v>
      </c>
      <c r="O444" s="50" t="str">
        <f>'1-4. Gather employee data'!T444</f>
        <v>TX</v>
      </c>
      <c r="P444" s="50" t="str">
        <f>'1-4. Gather employee data'!V444</f>
        <v>Dallas County, TX</v>
      </c>
      <c r="Q444" s="59">
        <f>VLOOKUP(P444,'6. Gather living wage data'!$B$11:$Q$1048576,16,FALSE)</f>
        <v>15.7</v>
      </c>
      <c r="R444" s="60">
        <f>Q444*'Standards &amp; Assumptions'!$C$10*'Standards &amp; Assumptions'!$C$11</f>
        <v>32656</v>
      </c>
      <c r="S444" s="28">
        <f t="shared" ref="S444:S507" si="48">I444-Q444</f>
        <v>3.1357627190317388</v>
      </c>
      <c r="T444" s="27">
        <f t="shared" ref="T444:T507" si="49">G444-R444</f>
        <v>2699.4800541313307</v>
      </c>
      <c r="U444" s="26" t="str">
        <f t="shared" ref="U444:U507" si="50">IF(T444&gt;0,"Yes","No")</f>
        <v>Yes</v>
      </c>
      <c r="V444" s="26">
        <f>R444*('Standards &amp; Assumptions'!$C$12)</f>
        <v>4898.3999999999996</v>
      </c>
      <c r="W444" s="26">
        <f t="shared" ref="W444:W507" si="51">R444-V444</f>
        <v>27757.599999999999</v>
      </c>
      <c r="X444" s="26">
        <f t="shared" ref="X444:X507" si="52">R444+V444</f>
        <v>37554.400000000001</v>
      </c>
      <c r="Y444" s="26" t="str">
        <f t="shared" ref="Y444:Y507" si="53">IF(OR(G444&gt;X444,G444&lt;W444), "No","Yes")</f>
        <v>Yes</v>
      </c>
    </row>
    <row r="445" spans="2:25" ht="15" thickBot="1" x14ac:dyDescent="0.35">
      <c r="B445" s="154">
        <f>'1-4. Gather employee data'!B445</f>
        <v>433</v>
      </c>
      <c r="C445" s="50" t="str">
        <f>'1-4. Gather employee data'!C445</f>
        <v>Sales Associate</v>
      </c>
      <c r="D445" s="50" t="str">
        <f>'1-4. Gather employee data'!D445</f>
        <v>Apparel</v>
      </c>
      <c r="E445" s="61">
        <f>'1-4. Gather employee data'!E445</f>
        <v>44017</v>
      </c>
      <c r="F445" s="61">
        <f>'1-4. Gather employee data'!F445</f>
        <v>43647</v>
      </c>
      <c r="G445" s="60">
        <f>'1-4. Gather employee data'!I445</f>
        <v>34427.295320669327</v>
      </c>
      <c r="H445" s="50">
        <f>'1-4. Gather employee data'!J445</f>
        <v>1824.9</v>
      </c>
      <c r="I445" s="59">
        <f>'1-4. Gather employee data'!K445</f>
        <v>18.865305123935187</v>
      </c>
      <c r="J445" s="50" t="str">
        <f>'1-4. Gather employee data'!L445</f>
        <v>Active</v>
      </c>
      <c r="K445" s="50" t="str">
        <f>'1-4. Gather employee data'!M445</f>
        <v>FT</v>
      </c>
      <c r="L445" s="50" t="str">
        <f>'1-4. Gather employee data'!N445</f>
        <v>N/A</v>
      </c>
      <c r="M445" s="50" t="str">
        <f>'1-4. Gather employee data'!O445</f>
        <v>Dallas</v>
      </c>
      <c r="N445" s="50" t="str">
        <f>'1-4. Gather employee data'!P445</f>
        <v>Dallas</v>
      </c>
      <c r="O445" s="50" t="str">
        <f>'1-4. Gather employee data'!T445</f>
        <v>TX</v>
      </c>
      <c r="P445" s="50" t="str">
        <f>'1-4. Gather employee data'!V445</f>
        <v>Dallas County, TX</v>
      </c>
      <c r="Q445" s="59">
        <f>VLOOKUP(P445,'6. Gather living wage data'!$B$11:$Q$1048576,16,FALSE)</f>
        <v>15.7</v>
      </c>
      <c r="R445" s="60">
        <f>Q445*'Standards &amp; Assumptions'!$C$10*'Standards &amp; Assumptions'!$C$11</f>
        <v>32656</v>
      </c>
      <c r="S445" s="28">
        <f t="shared" si="48"/>
        <v>3.1653051239351875</v>
      </c>
      <c r="T445" s="27">
        <f t="shared" si="49"/>
        <v>1771.2953206693273</v>
      </c>
      <c r="U445" s="26" t="str">
        <f t="shared" si="50"/>
        <v>Yes</v>
      </c>
      <c r="V445" s="26">
        <f>R445*('Standards &amp; Assumptions'!$C$12)</f>
        <v>4898.3999999999996</v>
      </c>
      <c r="W445" s="26">
        <f t="shared" si="51"/>
        <v>27757.599999999999</v>
      </c>
      <c r="X445" s="26">
        <f t="shared" si="52"/>
        <v>37554.400000000001</v>
      </c>
      <c r="Y445" s="26" t="str">
        <f t="shared" si="53"/>
        <v>Yes</v>
      </c>
    </row>
    <row r="446" spans="2:25" ht="15" thickBot="1" x14ac:dyDescent="0.35">
      <c r="B446" s="154">
        <f>'1-4. Gather employee data'!B446</f>
        <v>434</v>
      </c>
      <c r="C446" s="50" t="str">
        <f>'1-4. Gather employee data'!C446</f>
        <v>Sales Associate</v>
      </c>
      <c r="D446" s="50" t="str">
        <f>'1-4. Gather employee data'!D446</f>
        <v>Apparel</v>
      </c>
      <c r="E446" s="61">
        <f>'1-4. Gather employee data'!E446</f>
        <v>44019</v>
      </c>
      <c r="F446" s="61">
        <f>'1-4. Gather employee data'!F446</f>
        <v>43647</v>
      </c>
      <c r="G446" s="60">
        <f>'1-4. Gather employee data'!I446</f>
        <v>34436.919638273408</v>
      </c>
      <c r="H446" s="50">
        <f>'1-4. Gather employee data'!J446</f>
        <v>1824.9</v>
      </c>
      <c r="I446" s="59">
        <f>'1-4. Gather employee data'!K446</f>
        <v>18.870579011602501</v>
      </c>
      <c r="J446" s="50" t="str">
        <f>'1-4. Gather employee data'!L446</f>
        <v>Active</v>
      </c>
      <c r="K446" s="50" t="str">
        <f>'1-4. Gather employee data'!M446</f>
        <v>FT</v>
      </c>
      <c r="L446" s="50" t="str">
        <f>'1-4. Gather employee data'!N446</f>
        <v>N/A</v>
      </c>
      <c r="M446" s="50" t="str">
        <f>'1-4. Gather employee data'!O446</f>
        <v>Dallas</v>
      </c>
      <c r="N446" s="50" t="str">
        <f>'1-4. Gather employee data'!P446</f>
        <v>Dallas</v>
      </c>
      <c r="O446" s="50" t="str">
        <f>'1-4. Gather employee data'!T446</f>
        <v>TX</v>
      </c>
      <c r="P446" s="50" t="str">
        <f>'1-4. Gather employee data'!V446</f>
        <v>Dallas County, TX</v>
      </c>
      <c r="Q446" s="59">
        <f>VLOOKUP(P446,'6. Gather living wage data'!$B$11:$Q$1048576,16,FALSE)</f>
        <v>15.7</v>
      </c>
      <c r="R446" s="60">
        <f>Q446*'Standards &amp; Assumptions'!$C$10*'Standards &amp; Assumptions'!$C$11</f>
        <v>32656</v>
      </c>
      <c r="S446" s="28">
        <f t="shared" si="48"/>
        <v>3.1705790116025021</v>
      </c>
      <c r="T446" s="27">
        <f t="shared" si="49"/>
        <v>1780.9196382734081</v>
      </c>
      <c r="U446" s="26" t="str">
        <f t="shared" si="50"/>
        <v>Yes</v>
      </c>
      <c r="V446" s="26">
        <f>R446*('Standards &amp; Assumptions'!$C$12)</f>
        <v>4898.3999999999996</v>
      </c>
      <c r="W446" s="26">
        <f t="shared" si="51"/>
        <v>27757.599999999999</v>
      </c>
      <c r="X446" s="26">
        <f t="shared" si="52"/>
        <v>37554.400000000001</v>
      </c>
      <c r="Y446" s="26" t="str">
        <f t="shared" si="53"/>
        <v>Yes</v>
      </c>
    </row>
    <row r="447" spans="2:25" ht="15" thickBot="1" x14ac:dyDescent="0.35">
      <c r="B447" s="154">
        <f>'1-4. Gather employee data'!B447</f>
        <v>435</v>
      </c>
      <c r="C447" s="50" t="str">
        <f>'1-4. Gather employee data'!C447</f>
        <v>Sales Associate</v>
      </c>
      <c r="D447" s="50" t="str">
        <f>'1-4. Gather employee data'!D447</f>
        <v>Apparel</v>
      </c>
      <c r="E447" s="61">
        <f>'1-4. Gather employee data'!E447</f>
        <v>44022</v>
      </c>
      <c r="F447" s="61">
        <f>'1-4. Gather employee data'!F447</f>
        <v>43647</v>
      </c>
      <c r="G447" s="60">
        <f>'1-4. Gather employee data'!I447</f>
        <v>34482.108919292732</v>
      </c>
      <c r="H447" s="50">
        <f>'1-4. Gather employee data'!J447</f>
        <v>1824.9</v>
      </c>
      <c r="I447" s="59">
        <f>'1-4. Gather employee data'!K447</f>
        <v>18.895341618331269</v>
      </c>
      <c r="J447" s="50" t="str">
        <f>'1-4. Gather employee data'!L447</f>
        <v>Active</v>
      </c>
      <c r="K447" s="50" t="str">
        <f>'1-4. Gather employee data'!M447</f>
        <v>FT</v>
      </c>
      <c r="L447" s="50" t="str">
        <f>'1-4. Gather employee data'!N447</f>
        <v>N/A</v>
      </c>
      <c r="M447" s="50" t="str">
        <f>'1-4. Gather employee data'!O447</f>
        <v>Dallas</v>
      </c>
      <c r="N447" s="50" t="str">
        <f>'1-4. Gather employee data'!P447</f>
        <v>Dallas</v>
      </c>
      <c r="O447" s="50" t="str">
        <f>'1-4. Gather employee data'!T447</f>
        <v>TX</v>
      </c>
      <c r="P447" s="50" t="str">
        <f>'1-4. Gather employee data'!V447</f>
        <v>Dallas County, TX</v>
      </c>
      <c r="Q447" s="59">
        <f>VLOOKUP(P447,'6. Gather living wage data'!$B$11:$Q$1048576,16,FALSE)</f>
        <v>15.7</v>
      </c>
      <c r="R447" s="60">
        <f>Q447*'Standards &amp; Assumptions'!$C$10*'Standards &amp; Assumptions'!$C$11</f>
        <v>32656</v>
      </c>
      <c r="S447" s="28">
        <f t="shared" si="48"/>
        <v>3.1953416183312697</v>
      </c>
      <c r="T447" s="27">
        <f t="shared" si="49"/>
        <v>1826.108919292732</v>
      </c>
      <c r="U447" s="26" t="str">
        <f t="shared" si="50"/>
        <v>Yes</v>
      </c>
      <c r="V447" s="26">
        <f>R447*('Standards &amp; Assumptions'!$C$12)</f>
        <v>4898.3999999999996</v>
      </c>
      <c r="W447" s="26">
        <f t="shared" si="51"/>
        <v>27757.599999999999</v>
      </c>
      <c r="X447" s="26">
        <f t="shared" si="52"/>
        <v>37554.400000000001</v>
      </c>
      <c r="Y447" s="26" t="str">
        <f t="shared" si="53"/>
        <v>Yes</v>
      </c>
    </row>
    <row r="448" spans="2:25" ht="15" thickBot="1" x14ac:dyDescent="0.35">
      <c r="B448" s="154">
        <f>'1-4. Gather employee data'!B448</f>
        <v>436</v>
      </c>
      <c r="C448" s="50" t="str">
        <f>'1-4. Gather employee data'!C448</f>
        <v>Sales Associate</v>
      </c>
      <c r="D448" s="50" t="str">
        <f>'1-4. Gather employee data'!D448</f>
        <v>Apparel</v>
      </c>
      <c r="E448" s="61">
        <f>'1-4. Gather employee data'!E448</f>
        <v>44016</v>
      </c>
      <c r="F448" s="61">
        <f>'1-4. Gather employee data'!F448</f>
        <v>43647</v>
      </c>
      <c r="G448" s="60">
        <f>'1-4. Gather employee data'!I448</f>
        <v>33613.479179271257</v>
      </c>
      <c r="H448" s="50">
        <f>'1-4. Gather employee data'!J448</f>
        <v>1772.76</v>
      </c>
      <c r="I448" s="59">
        <f>'1-4. Gather employee data'!K448</f>
        <v>18.961099742362901</v>
      </c>
      <c r="J448" s="50" t="str">
        <f>'1-4. Gather employee data'!L448</f>
        <v>Active</v>
      </c>
      <c r="K448" s="50" t="str">
        <f>'1-4. Gather employee data'!M448</f>
        <v>FT</v>
      </c>
      <c r="L448" s="50" t="str">
        <f>'1-4. Gather employee data'!N448</f>
        <v>N/A</v>
      </c>
      <c r="M448" s="50" t="str">
        <f>'1-4. Gather employee data'!O448</f>
        <v>Dallas</v>
      </c>
      <c r="N448" s="50" t="str">
        <f>'1-4. Gather employee data'!P448</f>
        <v>Dallas</v>
      </c>
      <c r="O448" s="50" t="str">
        <f>'1-4. Gather employee data'!T448</f>
        <v>TX</v>
      </c>
      <c r="P448" s="50" t="str">
        <f>'1-4. Gather employee data'!V448</f>
        <v>Dallas County, TX</v>
      </c>
      <c r="Q448" s="59">
        <f>VLOOKUP(P448,'6. Gather living wage data'!$B$11:$Q$1048576,16,FALSE)</f>
        <v>15.7</v>
      </c>
      <c r="R448" s="60">
        <f>Q448*'Standards &amp; Assumptions'!$C$10*'Standards &amp; Assumptions'!$C$11</f>
        <v>32656</v>
      </c>
      <c r="S448" s="28">
        <f t="shared" si="48"/>
        <v>3.2610997423629016</v>
      </c>
      <c r="T448" s="27">
        <f t="shared" si="49"/>
        <v>957.47917927125673</v>
      </c>
      <c r="U448" s="26" t="str">
        <f t="shared" si="50"/>
        <v>Yes</v>
      </c>
      <c r="V448" s="26">
        <f>R448*('Standards &amp; Assumptions'!$C$12)</f>
        <v>4898.3999999999996</v>
      </c>
      <c r="W448" s="26">
        <f t="shared" si="51"/>
        <v>27757.599999999999</v>
      </c>
      <c r="X448" s="26">
        <f t="shared" si="52"/>
        <v>37554.400000000001</v>
      </c>
      <c r="Y448" s="26" t="str">
        <f t="shared" si="53"/>
        <v>Yes</v>
      </c>
    </row>
    <row r="449" spans="2:25" ht="15" thickBot="1" x14ac:dyDescent="0.35">
      <c r="B449" s="154">
        <f>'1-4. Gather employee data'!B449</f>
        <v>437</v>
      </c>
      <c r="C449" s="50" t="str">
        <f>'1-4. Gather employee data'!C449</f>
        <v>Sales Associate</v>
      </c>
      <c r="D449" s="50" t="str">
        <f>'1-4. Gather employee data'!D449</f>
        <v>Apparel</v>
      </c>
      <c r="E449" s="61">
        <f>'1-4. Gather employee data'!E449</f>
        <v>44021</v>
      </c>
      <c r="F449" s="61">
        <f>'1-4. Gather employee data'!F449</f>
        <v>43647</v>
      </c>
      <c r="G449" s="60">
        <f>'1-4. Gather employee data'!I449</f>
        <v>33672.056374468077</v>
      </c>
      <c r="H449" s="50">
        <f>'1-4. Gather employee data'!J449</f>
        <v>1772.76</v>
      </c>
      <c r="I449" s="59">
        <f>'1-4. Gather employee data'!K449</f>
        <v>18.994142678347931</v>
      </c>
      <c r="J449" s="50" t="str">
        <f>'1-4. Gather employee data'!L449</f>
        <v>Active</v>
      </c>
      <c r="K449" s="50" t="str">
        <f>'1-4. Gather employee data'!M449</f>
        <v>FT</v>
      </c>
      <c r="L449" s="50" t="str">
        <f>'1-4. Gather employee data'!N449</f>
        <v>N/A</v>
      </c>
      <c r="M449" s="50" t="str">
        <f>'1-4. Gather employee data'!O449</f>
        <v>Dallas</v>
      </c>
      <c r="N449" s="50" t="str">
        <f>'1-4. Gather employee data'!P449</f>
        <v>Dallas</v>
      </c>
      <c r="O449" s="50" t="str">
        <f>'1-4. Gather employee data'!T449</f>
        <v>TX</v>
      </c>
      <c r="P449" s="50" t="str">
        <f>'1-4. Gather employee data'!V449</f>
        <v>Dallas County, TX</v>
      </c>
      <c r="Q449" s="59">
        <f>VLOOKUP(P449,'6. Gather living wage data'!$B$11:$Q$1048576,16,FALSE)</f>
        <v>15.7</v>
      </c>
      <c r="R449" s="60">
        <f>Q449*'Standards &amp; Assumptions'!$C$10*'Standards &amp; Assumptions'!$C$11</f>
        <v>32656</v>
      </c>
      <c r="S449" s="28">
        <f t="shared" si="48"/>
        <v>3.2941426783479315</v>
      </c>
      <c r="T449" s="27">
        <f t="shared" si="49"/>
        <v>1016.0563744680767</v>
      </c>
      <c r="U449" s="26" t="str">
        <f t="shared" si="50"/>
        <v>Yes</v>
      </c>
      <c r="V449" s="26">
        <f>R449*('Standards &amp; Assumptions'!$C$12)</f>
        <v>4898.3999999999996</v>
      </c>
      <c r="W449" s="26">
        <f t="shared" si="51"/>
        <v>27757.599999999999</v>
      </c>
      <c r="X449" s="26">
        <f t="shared" si="52"/>
        <v>37554.400000000001</v>
      </c>
      <c r="Y449" s="26" t="str">
        <f t="shared" si="53"/>
        <v>Yes</v>
      </c>
    </row>
    <row r="450" spans="2:25" ht="15" thickBot="1" x14ac:dyDescent="0.35">
      <c r="B450" s="154">
        <f>'1-4. Gather employee data'!B450</f>
        <v>438</v>
      </c>
      <c r="C450" s="50" t="str">
        <f>'1-4. Gather employee data'!C450</f>
        <v>Sales Associate</v>
      </c>
      <c r="D450" s="50" t="str">
        <f>'1-4. Gather employee data'!D450</f>
        <v>Apparel</v>
      </c>
      <c r="E450" s="61">
        <f>'1-4. Gather employee data'!E450</f>
        <v>44030</v>
      </c>
      <c r="F450" s="61">
        <f>'1-4. Gather employee data'!F450</f>
        <v>43647</v>
      </c>
      <c r="G450" s="60">
        <f>'1-4. Gather employee data'!I450</f>
        <v>32717.36932807089</v>
      </c>
      <c r="H450" s="50">
        <f>'1-4. Gather employee data'!J450</f>
        <v>1720.6200000000001</v>
      </c>
      <c r="I450" s="59">
        <f>'1-4. Gather employee data'!K450</f>
        <v>19.014872155427049</v>
      </c>
      <c r="J450" s="50" t="str">
        <f>'1-4. Gather employee data'!L450</f>
        <v>Active</v>
      </c>
      <c r="K450" s="50" t="str">
        <f>'1-4. Gather employee data'!M450</f>
        <v>FT</v>
      </c>
      <c r="L450" s="50" t="str">
        <f>'1-4. Gather employee data'!N450</f>
        <v>N/A</v>
      </c>
      <c r="M450" s="50" t="str">
        <f>'1-4. Gather employee data'!O450</f>
        <v>Chicago</v>
      </c>
      <c r="N450" s="50" t="str">
        <f>'1-4. Gather employee data'!P450</f>
        <v>Cook</v>
      </c>
      <c r="O450" s="50" t="str">
        <f>'1-4. Gather employee data'!T450</f>
        <v>IL</v>
      </c>
      <c r="P450" s="50" t="str">
        <f>'1-4. Gather employee data'!V450</f>
        <v>Cook County, IL</v>
      </c>
      <c r="Q450" s="59">
        <f>VLOOKUP(P450,'6. Gather living wage data'!$B$11:$Q$1048576,16,FALSE)</f>
        <v>17.46</v>
      </c>
      <c r="R450" s="60">
        <f>Q450*'Standards &amp; Assumptions'!$C$10*'Standards &amp; Assumptions'!$C$11</f>
        <v>36316.800000000003</v>
      </c>
      <c r="S450" s="28">
        <f t="shared" si="48"/>
        <v>1.5548721554270486</v>
      </c>
      <c r="T450" s="27">
        <f t="shared" si="49"/>
        <v>-3599.4306719291126</v>
      </c>
      <c r="U450" s="26" t="str">
        <f t="shared" si="50"/>
        <v>No</v>
      </c>
      <c r="V450" s="26">
        <f>R450*('Standards &amp; Assumptions'!$C$12)</f>
        <v>5447.52</v>
      </c>
      <c r="W450" s="26">
        <f t="shared" si="51"/>
        <v>30869.280000000002</v>
      </c>
      <c r="X450" s="26">
        <f t="shared" si="52"/>
        <v>41764.320000000007</v>
      </c>
      <c r="Y450" s="26" t="str">
        <f t="shared" si="53"/>
        <v>Yes</v>
      </c>
    </row>
    <row r="451" spans="2:25" ht="15" thickBot="1" x14ac:dyDescent="0.35">
      <c r="B451" s="154">
        <f>'1-4. Gather employee data'!B451</f>
        <v>439</v>
      </c>
      <c r="C451" s="50" t="str">
        <f>'1-4. Gather employee data'!C451</f>
        <v>Sales Associate</v>
      </c>
      <c r="D451" s="50" t="str">
        <f>'1-4. Gather employee data'!D451</f>
        <v>Apparel</v>
      </c>
      <c r="E451" s="61">
        <f>'1-4. Gather employee data'!E451</f>
        <v>44020</v>
      </c>
      <c r="F451" s="61">
        <f>'1-4. Gather employee data'!F451</f>
        <v>43647</v>
      </c>
      <c r="G451" s="60">
        <f>'1-4. Gather employee data'!I451</f>
        <v>31737.863007806645</v>
      </c>
      <c r="H451" s="50">
        <f>'1-4. Gather employee data'!J451</f>
        <v>1668.48</v>
      </c>
      <c r="I451" s="59">
        <f>'1-4. Gather employee data'!K451</f>
        <v>19.022021844916718</v>
      </c>
      <c r="J451" s="50" t="str">
        <f>'1-4. Gather employee data'!L451</f>
        <v>Active</v>
      </c>
      <c r="K451" s="50" t="str">
        <f>'1-4. Gather employee data'!M451</f>
        <v>FT</v>
      </c>
      <c r="L451" s="50" t="str">
        <f>'1-4. Gather employee data'!N451</f>
        <v>N/A</v>
      </c>
      <c r="M451" s="50" t="str">
        <f>'1-4. Gather employee data'!O451</f>
        <v>Chicago</v>
      </c>
      <c r="N451" s="50" t="str">
        <f>'1-4. Gather employee data'!P451</f>
        <v>Cook</v>
      </c>
      <c r="O451" s="50" t="str">
        <f>'1-4. Gather employee data'!T451</f>
        <v>IL</v>
      </c>
      <c r="P451" s="50" t="str">
        <f>'1-4. Gather employee data'!V451</f>
        <v>Cook County, IL</v>
      </c>
      <c r="Q451" s="59">
        <f>VLOOKUP(P451,'6. Gather living wage data'!$B$11:$Q$1048576,16,FALSE)</f>
        <v>17.46</v>
      </c>
      <c r="R451" s="60">
        <f>Q451*'Standards &amp; Assumptions'!$C$10*'Standards &amp; Assumptions'!$C$11</f>
        <v>36316.800000000003</v>
      </c>
      <c r="S451" s="28">
        <f t="shared" si="48"/>
        <v>1.5620218449167176</v>
      </c>
      <c r="T451" s="27">
        <f t="shared" si="49"/>
        <v>-4578.9369921933576</v>
      </c>
      <c r="U451" s="26" t="str">
        <f t="shared" si="50"/>
        <v>No</v>
      </c>
      <c r="V451" s="26">
        <f>R451*('Standards &amp; Assumptions'!$C$12)</f>
        <v>5447.52</v>
      </c>
      <c r="W451" s="26">
        <f t="shared" si="51"/>
        <v>30869.280000000002</v>
      </c>
      <c r="X451" s="26">
        <f t="shared" si="52"/>
        <v>41764.320000000007</v>
      </c>
      <c r="Y451" s="26" t="str">
        <f t="shared" si="53"/>
        <v>Yes</v>
      </c>
    </row>
    <row r="452" spans="2:25" ht="15" thickBot="1" x14ac:dyDescent="0.35">
      <c r="B452" s="154">
        <f>'1-4. Gather employee data'!B452</f>
        <v>440</v>
      </c>
      <c r="C452" s="50" t="str">
        <f>'1-4. Gather employee data'!C452</f>
        <v>Sales Associate</v>
      </c>
      <c r="D452" s="50" t="str">
        <f>'1-4. Gather employee data'!D452</f>
        <v>Apparel</v>
      </c>
      <c r="E452" s="61">
        <f>'1-4. Gather employee data'!E452</f>
        <v>44033</v>
      </c>
      <c r="F452" s="61">
        <f>'1-4. Gather employee data'!F452</f>
        <v>43647</v>
      </c>
      <c r="G452" s="60">
        <f>'1-4. Gather employee data'!I452</f>
        <v>31753.913700261342</v>
      </c>
      <c r="H452" s="50">
        <f>'1-4. Gather employee data'!J452</f>
        <v>1668.48</v>
      </c>
      <c r="I452" s="59">
        <f>'1-4. Gather employee data'!K452</f>
        <v>19.031641793885058</v>
      </c>
      <c r="J452" s="50" t="str">
        <f>'1-4. Gather employee data'!L452</f>
        <v>Active</v>
      </c>
      <c r="K452" s="50" t="str">
        <f>'1-4. Gather employee data'!M452</f>
        <v>FT</v>
      </c>
      <c r="L452" s="50" t="str">
        <f>'1-4. Gather employee data'!N452</f>
        <v>N/A</v>
      </c>
      <c r="M452" s="50" t="str">
        <f>'1-4. Gather employee data'!O452</f>
        <v>Chicago</v>
      </c>
      <c r="N452" s="50" t="str">
        <f>'1-4. Gather employee data'!P452</f>
        <v>Cook</v>
      </c>
      <c r="O452" s="50" t="str">
        <f>'1-4. Gather employee data'!T452</f>
        <v>IL</v>
      </c>
      <c r="P452" s="50" t="str">
        <f>'1-4. Gather employee data'!V452</f>
        <v>Cook County, IL</v>
      </c>
      <c r="Q452" s="59">
        <f>VLOOKUP(P452,'6. Gather living wage data'!$B$11:$Q$1048576,16,FALSE)</f>
        <v>17.46</v>
      </c>
      <c r="R452" s="60">
        <f>Q452*'Standards &amp; Assumptions'!$C$10*'Standards &amp; Assumptions'!$C$11</f>
        <v>36316.800000000003</v>
      </c>
      <c r="S452" s="28">
        <f t="shared" si="48"/>
        <v>1.5716417938850569</v>
      </c>
      <c r="T452" s="27">
        <f t="shared" si="49"/>
        <v>-4562.8862997386605</v>
      </c>
      <c r="U452" s="26" t="str">
        <f t="shared" si="50"/>
        <v>No</v>
      </c>
      <c r="V452" s="26">
        <f>R452*('Standards &amp; Assumptions'!$C$12)</f>
        <v>5447.52</v>
      </c>
      <c r="W452" s="26">
        <f t="shared" si="51"/>
        <v>30869.280000000002</v>
      </c>
      <c r="X452" s="26">
        <f t="shared" si="52"/>
        <v>41764.320000000007</v>
      </c>
      <c r="Y452" s="26" t="str">
        <f t="shared" si="53"/>
        <v>Yes</v>
      </c>
    </row>
    <row r="453" spans="2:25" ht="15" thickBot="1" x14ac:dyDescent="0.35">
      <c r="B453" s="154">
        <f>'1-4. Gather employee data'!B453</f>
        <v>441</v>
      </c>
      <c r="C453" s="50" t="str">
        <f>'1-4. Gather employee data'!C453</f>
        <v>Senior Sales Associate</v>
      </c>
      <c r="D453" s="50" t="str">
        <f>'1-4. Gather employee data'!D453</f>
        <v>Apparel</v>
      </c>
      <c r="E453" s="61">
        <f>'1-4. Gather employee data'!E453</f>
        <v>43831</v>
      </c>
      <c r="F453" s="61">
        <f>'1-4. Gather employee data'!F453</f>
        <v>43647</v>
      </c>
      <c r="G453" s="60">
        <f>'1-4. Gather employee data'!I453</f>
        <v>39758.63088495488</v>
      </c>
      <c r="H453" s="50">
        <f>'1-4. Gather employee data'!J453</f>
        <v>2085.6</v>
      </c>
      <c r="I453" s="59">
        <f>'1-4. Gather employee data'!K453</f>
        <v>19.063401843572535</v>
      </c>
      <c r="J453" s="50" t="str">
        <f>'1-4. Gather employee data'!L453</f>
        <v>Active</v>
      </c>
      <c r="K453" s="50" t="str">
        <f>'1-4. Gather employee data'!M453</f>
        <v>FT</v>
      </c>
      <c r="L453" s="50" t="str">
        <f>'1-4. Gather employee data'!N453</f>
        <v>N/A</v>
      </c>
      <c r="M453" s="50" t="str">
        <f>'1-4. Gather employee data'!O453</f>
        <v>Chicago</v>
      </c>
      <c r="N453" s="50" t="str">
        <f>'1-4. Gather employee data'!P453</f>
        <v>Cook</v>
      </c>
      <c r="O453" s="50" t="str">
        <f>'1-4. Gather employee data'!T453</f>
        <v>IL</v>
      </c>
      <c r="P453" s="50" t="str">
        <f>'1-4. Gather employee data'!V453</f>
        <v>Cook County, IL</v>
      </c>
      <c r="Q453" s="59">
        <f>VLOOKUP(P453,'6. Gather living wage data'!$B$11:$Q$1048576,16,FALSE)</f>
        <v>17.46</v>
      </c>
      <c r="R453" s="60">
        <f>Q453*'Standards &amp; Assumptions'!$C$10*'Standards &amp; Assumptions'!$C$11</f>
        <v>36316.800000000003</v>
      </c>
      <c r="S453" s="28">
        <f t="shared" si="48"/>
        <v>1.6034018435725343</v>
      </c>
      <c r="T453" s="27">
        <f t="shared" si="49"/>
        <v>3441.8308849548775</v>
      </c>
      <c r="U453" s="26" t="str">
        <f t="shared" si="50"/>
        <v>Yes</v>
      </c>
      <c r="V453" s="26">
        <f>R453*('Standards &amp; Assumptions'!$C$12)</f>
        <v>5447.52</v>
      </c>
      <c r="W453" s="26">
        <f t="shared" si="51"/>
        <v>30869.280000000002</v>
      </c>
      <c r="X453" s="26">
        <f t="shared" si="52"/>
        <v>41764.320000000007</v>
      </c>
      <c r="Y453" s="26" t="str">
        <f t="shared" si="53"/>
        <v>Yes</v>
      </c>
    </row>
    <row r="454" spans="2:25" ht="15" thickBot="1" x14ac:dyDescent="0.35">
      <c r="B454" s="154">
        <f>'1-4. Gather employee data'!B454</f>
        <v>442</v>
      </c>
      <c r="C454" s="50" t="str">
        <f>'1-4. Gather employee data'!C454</f>
        <v>Senior Sales Associate</v>
      </c>
      <c r="D454" s="50" t="str">
        <f>'1-4. Gather employee data'!D454</f>
        <v>Apparel</v>
      </c>
      <c r="E454" s="61">
        <f>'1-4. Gather employee data'!E454</f>
        <v>41640</v>
      </c>
      <c r="F454" s="61">
        <f>'1-4. Gather employee data'!F454</f>
        <v>43647</v>
      </c>
      <c r="G454" s="60">
        <f>'1-4. Gather employee data'!I454</f>
        <v>39812.640849840049</v>
      </c>
      <c r="H454" s="50">
        <f>'1-4. Gather employee data'!J454</f>
        <v>2085.6</v>
      </c>
      <c r="I454" s="59">
        <f>'1-4. Gather employee data'!K454</f>
        <v>19.089298451208311</v>
      </c>
      <c r="J454" s="50" t="str">
        <f>'1-4. Gather employee data'!L454</f>
        <v>Active</v>
      </c>
      <c r="K454" s="50" t="str">
        <f>'1-4. Gather employee data'!M454</f>
        <v>FT</v>
      </c>
      <c r="L454" s="50" t="str">
        <f>'1-4. Gather employee data'!N454</f>
        <v>N/A</v>
      </c>
      <c r="M454" s="50" t="str">
        <f>'1-4. Gather employee data'!O454</f>
        <v>Chicago</v>
      </c>
      <c r="N454" s="50" t="str">
        <f>'1-4. Gather employee data'!P454</f>
        <v>Cook</v>
      </c>
      <c r="O454" s="50" t="str">
        <f>'1-4. Gather employee data'!T454</f>
        <v>IL</v>
      </c>
      <c r="P454" s="50" t="str">
        <f>'1-4. Gather employee data'!V454</f>
        <v>Cook County, IL</v>
      </c>
      <c r="Q454" s="59">
        <f>VLOOKUP(P454,'6. Gather living wage data'!$B$11:$Q$1048576,16,FALSE)</f>
        <v>17.46</v>
      </c>
      <c r="R454" s="60">
        <f>Q454*'Standards &amp; Assumptions'!$C$10*'Standards &amp; Assumptions'!$C$11</f>
        <v>36316.800000000003</v>
      </c>
      <c r="S454" s="28">
        <f t="shared" si="48"/>
        <v>1.6292984512083102</v>
      </c>
      <c r="T454" s="27">
        <f t="shared" si="49"/>
        <v>3495.8408498400458</v>
      </c>
      <c r="U454" s="26" t="str">
        <f t="shared" si="50"/>
        <v>Yes</v>
      </c>
      <c r="V454" s="26">
        <f>R454*('Standards &amp; Assumptions'!$C$12)</f>
        <v>5447.52</v>
      </c>
      <c r="W454" s="26">
        <f t="shared" si="51"/>
        <v>30869.280000000002</v>
      </c>
      <c r="X454" s="26">
        <f t="shared" si="52"/>
        <v>41764.320000000007</v>
      </c>
      <c r="Y454" s="26" t="str">
        <f t="shared" si="53"/>
        <v>Yes</v>
      </c>
    </row>
    <row r="455" spans="2:25" ht="15" thickBot="1" x14ac:dyDescent="0.35">
      <c r="B455" s="154">
        <f>'1-4. Gather employee data'!B455</f>
        <v>443</v>
      </c>
      <c r="C455" s="50" t="str">
        <f>'1-4. Gather employee data'!C455</f>
        <v>Sales Associate</v>
      </c>
      <c r="D455" s="50" t="str">
        <f>'1-4. Gather employee data'!D455</f>
        <v>Apparel</v>
      </c>
      <c r="E455" s="61">
        <f>'1-4. Gather employee data'!E455</f>
        <v>44028</v>
      </c>
      <c r="F455" s="61">
        <f>'1-4. Gather employee data'!F455</f>
        <v>43647</v>
      </c>
      <c r="G455" s="60">
        <f>'1-4. Gather employee data'!I455</f>
        <v>39856.795868031593</v>
      </c>
      <c r="H455" s="50">
        <f>'1-4. Gather employee data'!J455</f>
        <v>2085.6</v>
      </c>
      <c r="I455" s="59">
        <f>'1-4. Gather employee data'!K455</f>
        <v>19.110469825485037</v>
      </c>
      <c r="J455" s="50" t="str">
        <f>'1-4. Gather employee data'!L455</f>
        <v>Active</v>
      </c>
      <c r="K455" s="50" t="str">
        <f>'1-4. Gather employee data'!M455</f>
        <v>FT</v>
      </c>
      <c r="L455" s="50" t="str">
        <f>'1-4. Gather employee data'!N455</f>
        <v>N/A</v>
      </c>
      <c r="M455" s="50" t="str">
        <f>'1-4. Gather employee data'!O455</f>
        <v>Chicago</v>
      </c>
      <c r="N455" s="50" t="str">
        <f>'1-4. Gather employee data'!P455</f>
        <v>Cook</v>
      </c>
      <c r="O455" s="50" t="str">
        <f>'1-4. Gather employee data'!T455</f>
        <v>IL</v>
      </c>
      <c r="P455" s="50" t="str">
        <f>'1-4. Gather employee data'!V455</f>
        <v>Cook County, IL</v>
      </c>
      <c r="Q455" s="59">
        <f>VLOOKUP(P455,'6. Gather living wage data'!$B$11:$Q$1048576,16,FALSE)</f>
        <v>17.46</v>
      </c>
      <c r="R455" s="60">
        <f>Q455*'Standards &amp; Assumptions'!$C$10*'Standards &amp; Assumptions'!$C$11</f>
        <v>36316.800000000003</v>
      </c>
      <c r="S455" s="28">
        <f t="shared" si="48"/>
        <v>1.6504698254850361</v>
      </c>
      <c r="T455" s="27">
        <f t="shared" si="49"/>
        <v>3539.9958680315904</v>
      </c>
      <c r="U455" s="26" t="str">
        <f t="shared" si="50"/>
        <v>Yes</v>
      </c>
      <c r="V455" s="26">
        <f>R455*('Standards &amp; Assumptions'!$C$12)</f>
        <v>5447.52</v>
      </c>
      <c r="W455" s="26">
        <f t="shared" si="51"/>
        <v>30869.280000000002</v>
      </c>
      <c r="X455" s="26">
        <f t="shared" si="52"/>
        <v>41764.320000000007</v>
      </c>
      <c r="Y455" s="26" t="str">
        <f t="shared" si="53"/>
        <v>Yes</v>
      </c>
    </row>
    <row r="456" spans="2:25" ht="15" thickBot="1" x14ac:dyDescent="0.35">
      <c r="B456" s="154">
        <f>'1-4. Gather employee data'!B456</f>
        <v>444</v>
      </c>
      <c r="C456" s="50" t="str">
        <f>'1-4. Gather employee data'!C456</f>
        <v>Sales Associate</v>
      </c>
      <c r="D456" s="50" t="str">
        <f>'1-4. Gather employee data'!D456</f>
        <v>Apparel</v>
      </c>
      <c r="E456" s="61">
        <f>'1-4. Gather employee data'!E456</f>
        <v>44034</v>
      </c>
      <c r="F456" s="61">
        <f>'1-4. Gather employee data'!F456</f>
        <v>43647</v>
      </c>
      <c r="G456" s="60">
        <f>'1-4. Gather employee data'!I456</f>
        <v>39916.369411993132</v>
      </c>
      <c r="H456" s="50">
        <f>'1-4. Gather employee data'!J456</f>
        <v>2085.6</v>
      </c>
      <c r="I456" s="59">
        <f>'1-4. Gather employee data'!K456</f>
        <v>19.139034048711707</v>
      </c>
      <c r="J456" s="50" t="str">
        <f>'1-4. Gather employee data'!L456</f>
        <v>Active</v>
      </c>
      <c r="K456" s="50" t="str">
        <f>'1-4. Gather employee data'!M456</f>
        <v>FT</v>
      </c>
      <c r="L456" s="50" t="str">
        <f>'1-4. Gather employee data'!N456</f>
        <v>N/A</v>
      </c>
      <c r="M456" s="50" t="str">
        <f>'1-4. Gather employee data'!O456</f>
        <v>Chicago</v>
      </c>
      <c r="N456" s="50" t="str">
        <f>'1-4. Gather employee data'!P456</f>
        <v>Cook</v>
      </c>
      <c r="O456" s="50" t="str">
        <f>'1-4. Gather employee data'!T456</f>
        <v>IL</v>
      </c>
      <c r="P456" s="50" t="str">
        <f>'1-4. Gather employee data'!V456</f>
        <v>Cook County, IL</v>
      </c>
      <c r="Q456" s="59">
        <f>VLOOKUP(P456,'6. Gather living wage data'!$B$11:$Q$1048576,16,FALSE)</f>
        <v>17.46</v>
      </c>
      <c r="R456" s="60">
        <f>Q456*'Standards &amp; Assumptions'!$C$10*'Standards &amp; Assumptions'!$C$11</f>
        <v>36316.800000000003</v>
      </c>
      <c r="S456" s="28">
        <f t="shared" si="48"/>
        <v>1.6790340487117064</v>
      </c>
      <c r="T456" s="27">
        <f t="shared" si="49"/>
        <v>3599.5694119931286</v>
      </c>
      <c r="U456" s="26" t="str">
        <f t="shared" si="50"/>
        <v>Yes</v>
      </c>
      <c r="V456" s="26">
        <f>R456*('Standards &amp; Assumptions'!$C$12)</f>
        <v>5447.52</v>
      </c>
      <c r="W456" s="26">
        <f t="shared" si="51"/>
        <v>30869.280000000002</v>
      </c>
      <c r="X456" s="26">
        <f t="shared" si="52"/>
        <v>41764.320000000007</v>
      </c>
      <c r="Y456" s="26" t="str">
        <f t="shared" si="53"/>
        <v>Yes</v>
      </c>
    </row>
    <row r="457" spans="2:25" ht="15" thickBot="1" x14ac:dyDescent="0.35">
      <c r="B457" s="154">
        <f>'1-4. Gather employee data'!B457</f>
        <v>445</v>
      </c>
      <c r="C457" s="50" t="str">
        <f>'1-4. Gather employee data'!C457</f>
        <v>Sales Associate</v>
      </c>
      <c r="D457" s="50" t="str">
        <f>'1-4. Gather employee data'!D457</f>
        <v>Apparel</v>
      </c>
      <c r="E457" s="61">
        <f>'1-4. Gather employee data'!E457</f>
        <v>44018</v>
      </c>
      <c r="F457" s="61">
        <f>'1-4. Gather employee data'!F457</f>
        <v>43647</v>
      </c>
      <c r="G457" s="60">
        <f>'1-4. Gather employee data'!I457</f>
        <v>40019.000764123601</v>
      </c>
      <c r="H457" s="50">
        <f>'1-4. Gather employee data'!J457</f>
        <v>2085.6</v>
      </c>
      <c r="I457" s="59">
        <f>'1-4. Gather employee data'!K457</f>
        <v>19.188243557788454</v>
      </c>
      <c r="J457" s="50" t="str">
        <f>'1-4. Gather employee data'!L457</f>
        <v>Active</v>
      </c>
      <c r="K457" s="50" t="str">
        <f>'1-4. Gather employee data'!M457</f>
        <v>FT</v>
      </c>
      <c r="L457" s="50" t="str">
        <f>'1-4. Gather employee data'!N457</f>
        <v>N/A</v>
      </c>
      <c r="M457" s="50" t="str">
        <f>'1-4. Gather employee data'!O457</f>
        <v>Chicago</v>
      </c>
      <c r="N457" s="50" t="str">
        <f>'1-4. Gather employee data'!P457</f>
        <v>Cook</v>
      </c>
      <c r="O457" s="50" t="str">
        <f>'1-4. Gather employee data'!T457</f>
        <v>IL</v>
      </c>
      <c r="P457" s="50" t="str">
        <f>'1-4. Gather employee data'!V457</f>
        <v>Cook County, IL</v>
      </c>
      <c r="Q457" s="59">
        <f>VLOOKUP(P457,'6. Gather living wage data'!$B$11:$Q$1048576,16,FALSE)</f>
        <v>17.46</v>
      </c>
      <c r="R457" s="60">
        <f>Q457*'Standards &amp; Assumptions'!$C$10*'Standards &amp; Assumptions'!$C$11</f>
        <v>36316.800000000003</v>
      </c>
      <c r="S457" s="28">
        <f t="shared" si="48"/>
        <v>1.7282435577884527</v>
      </c>
      <c r="T457" s="27">
        <f t="shared" si="49"/>
        <v>3702.2007641235978</v>
      </c>
      <c r="U457" s="26" t="str">
        <f t="shared" si="50"/>
        <v>Yes</v>
      </c>
      <c r="V457" s="26">
        <f>R457*('Standards &amp; Assumptions'!$C$12)</f>
        <v>5447.52</v>
      </c>
      <c r="W457" s="26">
        <f t="shared" si="51"/>
        <v>30869.280000000002</v>
      </c>
      <c r="X457" s="26">
        <f t="shared" si="52"/>
        <v>41764.320000000007</v>
      </c>
      <c r="Y457" s="26" t="str">
        <f t="shared" si="53"/>
        <v>Yes</v>
      </c>
    </row>
    <row r="458" spans="2:25" ht="15" thickBot="1" x14ac:dyDescent="0.35">
      <c r="B458" s="154">
        <f>'1-4. Gather employee data'!B458</f>
        <v>446</v>
      </c>
      <c r="C458" s="50" t="str">
        <f>'1-4. Gather employee data'!C458</f>
        <v>Sales Associate</v>
      </c>
      <c r="D458" s="50" t="str">
        <f>'1-4. Gather employee data'!D458</f>
        <v>Apparel</v>
      </c>
      <c r="E458" s="61">
        <f>'1-4. Gather employee data'!E458</f>
        <v>44024</v>
      </c>
      <c r="F458" s="61">
        <f>'1-4. Gather employee data'!F458</f>
        <v>43647</v>
      </c>
      <c r="G458" s="60">
        <f>'1-4. Gather employee data'!I458</f>
        <v>40024.365659044677</v>
      </c>
      <c r="H458" s="50">
        <f>'1-4. Gather employee data'!J458</f>
        <v>2085.6</v>
      </c>
      <c r="I458" s="59">
        <f>'1-4. Gather employee data'!K458</f>
        <v>19.190815908632853</v>
      </c>
      <c r="J458" s="50" t="str">
        <f>'1-4. Gather employee data'!L458</f>
        <v>Active</v>
      </c>
      <c r="K458" s="50" t="str">
        <f>'1-4. Gather employee data'!M458</f>
        <v>FT</v>
      </c>
      <c r="L458" s="50" t="str">
        <f>'1-4. Gather employee data'!N458</f>
        <v>N/A</v>
      </c>
      <c r="M458" s="50" t="str">
        <f>'1-4. Gather employee data'!O458</f>
        <v>Chicago</v>
      </c>
      <c r="N458" s="50" t="str">
        <f>'1-4. Gather employee data'!P458</f>
        <v>Cook</v>
      </c>
      <c r="O458" s="50" t="str">
        <f>'1-4. Gather employee data'!T458</f>
        <v>IL</v>
      </c>
      <c r="P458" s="50" t="str">
        <f>'1-4. Gather employee data'!V458</f>
        <v>Cook County, IL</v>
      </c>
      <c r="Q458" s="59">
        <f>VLOOKUP(P458,'6. Gather living wage data'!$B$11:$Q$1048576,16,FALSE)</f>
        <v>17.46</v>
      </c>
      <c r="R458" s="60">
        <f>Q458*'Standards &amp; Assumptions'!$C$10*'Standards &amp; Assumptions'!$C$11</f>
        <v>36316.800000000003</v>
      </c>
      <c r="S458" s="28">
        <f t="shared" si="48"/>
        <v>1.7308159086328523</v>
      </c>
      <c r="T458" s="27">
        <f t="shared" si="49"/>
        <v>3707.5656590446742</v>
      </c>
      <c r="U458" s="26" t="str">
        <f t="shared" si="50"/>
        <v>Yes</v>
      </c>
      <c r="V458" s="26">
        <f>R458*('Standards &amp; Assumptions'!$C$12)</f>
        <v>5447.52</v>
      </c>
      <c r="W458" s="26">
        <f t="shared" si="51"/>
        <v>30869.280000000002</v>
      </c>
      <c r="X458" s="26">
        <f t="shared" si="52"/>
        <v>41764.320000000007</v>
      </c>
      <c r="Y458" s="26" t="str">
        <f t="shared" si="53"/>
        <v>Yes</v>
      </c>
    </row>
    <row r="459" spans="2:25" ht="15" thickBot="1" x14ac:dyDescent="0.35">
      <c r="B459" s="154">
        <f>'1-4. Gather employee data'!B459</f>
        <v>447</v>
      </c>
      <c r="C459" s="50" t="str">
        <f>'1-4. Gather employee data'!C459</f>
        <v>Sales Associate</v>
      </c>
      <c r="D459" s="50" t="str">
        <f>'1-4. Gather employee data'!D459</f>
        <v>Apparel</v>
      </c>
      <c r="E459" s="61">
        <f>'1-4. Gather employee data'!E459</f>
        <v>44025</v>
      </c>
      <c r="F459" s="61">
        <f>'1-4. Gather employee data'!F459</f>
        <v>43647</v>
      </c>
      <c r="G459" s="60">
        <f>'1-4. Gather employee data'!I459</f>
        <v>40030.218781902717</v>
      </c>
      <c r="H459" s="50">
        <f>'1-4. Gather employee data'!J459</f>
        <v>2085.6</v>
      </c>
      <c r="I459" s="59">
        <f>'1-4. Gather employee data'!K459</f>
        <v>19.193622354191945</v>
      </c>
      <c r="J459" s="50" t="str">
        <f>'1-4. Gather employee data'!L459</f>
        <v>Active</v>
      </c>
      <c r="K459" s="50" t="str">
        <f>'1-4. Gather employee data'!M459</f>
        <v>FT</v>
      </c>
      <c r="L459" s="50" t="str">
        <f>'1-4. Gather employee data'!N459</f>
        <v>N/A</v>
      </c>
      <c r="M459" s="50" t="str">
        <f>'1-4. Gather employee data'!O459</f>
        <v>Chicago</v>
      </c>
      <c r="N459" s="50" t="str">
        <f>'1-4. Gather employee data'!P459</f>
        <v>Cook</v>
      </c>
      <c r="O459" s="50" t="str">
        <f>'1-4. Gather employee data'!T459</f>
        <v>IL</v>
      </c>
      <c r="P459" s="50" t="str">
        <f>'1-4. Gather employee data'!V459</f>
        <v>Cook County, IL</v>
      </c>
      <c r="Q459" s="59">
        <f>VLOOKUP(P459,'6. Gather living wage data'!$B$11:$Q$1048576,16,FALSE)</f>
        <v>17.46</v>
      </c>
      <c r="R459" s="60">
        <f>Q459*'Standards &amp; Assumptions'!$C$10*'Standards &amp; Assumptions'!$C$11</f>
        <v>36316.800000000003</v>
      </c>
      <c r="S459" s="28">
        <f t="shared" si="48"/>
        <v>1.7336223541919438</v>
      </c>
      <c r="T459" s="27">
        <f t="shared" si="49"/>
        <v>3713.4187819027138</v>
      </c>
      <c r="U459" s="26" t="str">
        <f t="shared" si="50"/>
        <v>Yes</v>
      </c>
      <c r="V459" s="26">
        <f>R459*('Standards &amp; Assumptions'!$C$12)</f>
        <v>5447.52</v>
      </c>
      <c r="W459" s="26">
        <f t="shared" si="51"/>
        <v>30869.280000000002</v>
      </c>
      <c r="X459" s="26">
        <f t="shared" si="52"/>
        <v>41764.320000000007</v>
      </c>
      <c r="Y459" s="26" t="str">
        <f t="shared" si="53"/>
        <v>Yes</v>
      </c>
    </row>
    <row r="460" spans="2:25" ht="15" thickBot="1" x14ac:dyDescent="0.35">
      <c r="B460" s="154">
        <f>'1-4. Gather employee data'!B460</f>
        <v>448</v>
      </c>
      <c r="C460" s="50" t="str">
        <f>'1-4. Gather employee data'!C460</f>
        <v>Sales Associate</v>
      </c>
      <c r="D460" s="50" t="str">
        <f>'1-4. Gather employee data'!D460</f>
        <v>Apparel</v>
      </c>
      <c r="E460" s="61">
        <f>'1-4. Gather employee data'!E460</f>
        <v>44026</v>
      </c>
      <c r="F460" s="61">
        <f>'1-4. Gather employee data'!F460</f>
        <v>43647</v>
      </c>
      <c r="G460" s="60">
        <f>'1-4. Gather employee data'!I460</f>
        <v>40035.780472390725</v>
      </c>
      <c r="H460" s="50">
        <f>'1-4. Gather employee data'!J460</f>
        <v>2085.6</v>
      </c>
      <c r="I460" s="59">
        <f>'1-4. Gather employee data'!K460</f>
        <v>19.196289064245651</v>
      </c>
      <c r="J460" s="50" t="str">
        <f>'1-4. Gather employee data'!L460</f>
        <v>Active</v>
      </c>
      <c r="K460" s="50" t="str">
        <f>'1-4. Gather employee data'!M460</f>
        <v>FT</v>
      </c>
      <c r="L460" s="50" t="str">
        <f>'1-4. Gather employee data'!N460</f>
        <v>N/A</v>
      </c>
      <c r="M460" s="50" t="str">
        <f>'1-4. Gather employee data'!O460</f>
        <v>Chicago</v>
      </c>
      <c r="N460" s="50" t="str">
        <f>'1-4. Gather employee data'!P460</f>
        <v>Cook</v>
      </c>
      <c r="O460" s="50" t="str">
        <f>'1-4. Gather employee data'!T460</f>
        <v>IL</v>
      </c>
      <c r="P460" s="50" t="str">
        <f>'1-4. Gather employee data'!V460</f>
        <v>Cook County, IL</v>
      </c>
      <c r="Q460" s="59">
        <f>VLOOKUP(P460,'6. Gather living wage data'!$B$11:$Q$1048576,16,FALSE)</f>
        <v>17.46</v>
      </c>
      <c r="R460" s="60">
        <f>Q460*'Standards &amp; Assumptions'!$C$10*'Standards &amp; Assumptions'!$C$11</f>
        <v>36316.800000000003</v>
      </c>
      <c r="S460" s="28">
        <f t="shared" si="48"/>
        <v>1.7362890642456499</v>
      </c>
      <c r="T460" s="27">
        <f t="shared" si="49"/>
        <v>3718.9804723907218</v>
      </c>
      <c r="U460" s="26" t="str">
        <f t="shared" si="50"/>
        <v>Yes</v>
      </c>
      <c r="V460" s="26">
        <f>R460*('Standards &amp; Assumptions'!$C$12)</f>
        <v>5447.52</v>
      </c>
      <c r="W460" s="26">
        <f t="shared" si="51"/>
        <v>30869.280000000002</v>
      </c>
      <c r="X460" s="26">
        <f t="shared" si="52"/>
        <v>41764.320000000007</v>
      </c>
      <c r="Y460" s="26" t="str">
        <f t="shared" si="53"/>
        <v>Yes</v>
      </c>
    </row>
    <row r="461" spans="2:25" ht="15" thickBot="1" x14ac:dyDescent="0.35">
      <c r="B461" s="154">
        <f>'1-4. Gather employee data'!B461</f>
        <v>449</v>
      </c>
      <c r="C461" s="50" t="str">
        <f>'1-4. Gather employee data'!C461</f>
        <v>Sales Associate</v>
      </c>
      <c r="D461" s="50" t="str">
        <f>'1-4. Gather employee data'!D461</f>
        <v>Apparel</v>
      </c>
      <c r="E461" s="61">
        <f>'1-4. Gather employee data'!E461</f>
        <v>44027</v>
      </c>
      <c r="F461" s="61">
        <f>'1-4. Gather employee data'!F461</f>
        <v>43647</v>
      </c>
      <c r="G461" s="60">
        <f>'1-4. Gather employee data'!I461</f>
        <v>30043.907941877147</v>
      </c>
      <c r="H461" s="50">
        <f>'1-4. Gather employee data'!J461</f>
        <v>1564.2</v>
      </c>
      <c r="I461" s="59">
        <f>'1-4. Gather employee data'!K461</f>
        <v>19.207203645235357</v>
      </c>
      <c r="J461" s="50" t="str">
        <f>'1-4. Gather employee data'!L461</f>
        <v>Active</v>
      </c>
      <c r="K461" s="50" t="str">
        <f>'1-4. Gather employee data'!M461</f>
        <v>FT</v>
      </c>
      <c r="L461" s="50" t="str">
        <f>'1-4. Gather employee data'!N461</f>
        <v>N/A</v>
      </c>
      <c r="M461" s="50" t="str">
        <f>'1-4. Gather employee data'!O461</f>
        <v>Chicago</v>
      </c>
      <c r="N461" s="50" t="str">
        <f>'1-4. Gather employee data'!P461</f>
        <v>Cook</v>
      </c>
      <c r="O461" s="50" t="str">
        <f>'1-4. Gather employee data'!T461</f>
        <v>IL</v>
      </c>
      <c r="P461" s="50" t="str">
        <f>'1-4. Gather employee data'!V461</f>
        <v>Cook County, IL</v>
      </c>
      <c r="Q461" s="59">
        <f>VLOOKUP(P461,'6. Gather living wage data'!$B$11:$Q$1048576,16,FALSE)</f>
        <v>17.46</v>
      </c>
      <c r="R461" s="60">
        <f>Q461*'Standards &amp; Assumptions'!$C$10*'Standards &amp; Assumptions'!$C$11</f>
        <v>36316.800000000003</v>
      </c>
      <c r="S461" s="28">
        <f t="shared" si="48"/>
        <v>1.7472036452353557</v>
      </c>
      <c r="T461" s="27">
        <f t="shared" si="49"/>
        <v>-6272.8920581228558</v>
      </c>
      <c r="U461" s="26" t="str">
        <f t="shared" si="50"/>
        <v>No</v>
      </c>
      <c r="V461" s="26">
        <f>R461*('Standards &amp; Assumptions'!$C$12)</f>
        <v>5447.52</v>
      </c>
      <c r="W461" s="26">
        <f t="shared" si="51"/>
        <v>30869.280000000002</v>
      </c>
      <c r="X461" s="26">
        <f t="shared" si="52"/>
        <v>41764.320000000007</v>
      </c>
      <c r="Y461" s="26" t="str">
        <f t="shared" si="53"/>
        <v>No</v>
      </c>
    </row>
    <row r="462" spans="2:25" ht="15" thickBot="1" x14ac:dyDescent="0.35">
      <c r="B462" s="154">
        <f>'1-4. Gather employee data'!B462</f>
        <v>450</v>
      </c>
      <c r="C462" s="50" t="str">
        <f>'1-4. Gather employee data'!C462</f>
        <v>Sales Associate</v>
      </c>
      <c r="D462" s="50" t="str">
        <f>'1-4. Gather employee data'!D462</f>
        <v>Apparel</v>
      </c>
      <c r="E462" s="61">
        <f>'1-4. Gather employee data'!E462</f>
        <v>42005</v>
      </c>
      <c r="F462" s="61">
        <f>'1-4. Gather employee data'!F462</f>
        <v>43647</v>
      </c>
      <c r="G462" s="60">
        <f>'1-4. Gather employee data'!I462</f>
        <v>40225.595095266959</v>
      </c>
      <c r="H462" s="50">
        <f>'1-4. Gather employee data'!J462</f>
        <v>2085.6</v>
      </c>
      <c r="I462" s="59">
        <f>'1-4. Gather employee data'!K462</f>
        <v>19.287301062172496</v>
      </c>
      <c r="J462" s="50" t="str">
        <f>'1-4. Gather employee data'!L462</f>
        <v>Active</v>
      </c>
      <c r="K462" s="50" t="str">
        <f>'1-4. Gather employee data'!M462</f>
        <v>FT</v>
      </c>
      <c r="L462" s="50" t="str">
        <f>'1-4. Gather employee data'!N462</f>
        <v>N/A</v>
      </c>
      <c r="M462" s="50" t="str">
        <f>'1-4. Gather employee data'!O462</f>
        <v>Nashville</v>
      </c>
      <c r="N462" s="50" t="str">
        <f>'1-4. Gather employee data'!P462</f>
        <v>Davidson</v>
      </c>
      <c r="O462" s="50" t="str">
        <f>'1-4. Gather employee data'!T462</f>
        <v>TN</v>
      </c>
      <c r="P462" s="50" t="str">
        <f>'1-4. Gather employee data'!V462</f>
        <v>Davidson County, TN</v>
      </c>
      <c r="Q462" s="59">
        <f>VLOOKUP(P462,'6. Gather living wage data'!$B$11:$Q$1048576,16,FALSE)</f>
        <v>15.32</v>
      </c>
      <c r="R462" s="60">
        <f>Q462*'Standards &amp; Assumptions'!$C$10*'Standards &amp; Assumptions'!$C$11</f>
        <v>31865.599999999999</v>
      </c>
      <c r="S462" s="28">
        <f t="shared" si="48"/>
        <v>3.9673010621724956</v>
      </c>
      <c r="T462" s="27">
        <f t="shared" si="49"/>
        <v>8359.9950952669606</v>
      </c>
      <c r="U462" s="26" t="str">
        <f t="shared" si="50"/>
        <v>Yes</v>
      </c>
      <c r="V462" s="26">
        <f>R462*('Standards &amp; Assumptions'!$C$12)</f>
        <v>4779.8399999999992</v>
      </c>
      <c r="W462" s="26">
        <f t="shared" si="51"/>
        <v>27085.759999999998</v>
      </c>
      <c r="X462" s="26">
        <f t="shared" si="52"/>
        <v>36645.439999999995</v>
      </c>
      <c r="Y462" s="26" t="str">
        <f t="shared" si="53"/>
        <v>No</v>
      </c>
    </row>
    <row r="463" spans="2:25" ht="15" thickBot="1" x14ac:dyDescent="0.35">
      <c r="B463" s="154">
        <f>'1-4. Gather employee data'!B463</f>
        <v>451</v>
      </c>
      <c r="C463" s="50" t="str">
        <f>'1-4. Gather employee data'!C463</f>
        <v>Sales Associate</v>
      </c>
      <c r="D463" s="50" t="str">
        <f>'1-4. Gather employee data'!D463</f>
        <v>Apparel</v>
      </c>
      <c r="E463" s="61">
        <f>'1-4. Gather employee data'!E463</f>
        <v>43101</v>
      </c>
      <c r="F463" s="61">
        <f>'1-4. Gather employee data'!F463</f>
        <v>43647</v>
      </c>
      <c r="G463" s="60">
        <f>'1-4. Gather employee data'!I463</f>
        <v>40332.275628511918</v>
      </c>
      <c r="H463" s="50">
        <f>'1-4. Gather employee data'!J463</f>
        <v>2085.6</v>
      </c>
      <c r="I463" s="59">
        <f>'1-4. Gather employee data'!K463</f>
        <v>19.338452065838091</v>
      </c>
      <c r="J463" s="50" t="str">
        <f>'1-4. Gather employee data'!L463</f>
        <v>Active</v>
      </c>
      <c r="K463" s="50" t="str">
        <f>'1-4. Gather employee data'!M463</f>
        <v>FT</v>
      </c>
      <c r="L463" s="50" t="str">
        <f>'1-4. Gather employee data'!N463</f>
        <v>N/A</v>
      </c>
      <c r="M463" s="50" t="str">
        <f>'1-4. Gather employee data'!O463</f>
        <v>Nashville</v>
      </c>
      <c r="N463" s="50" t="str">
        <f>'1-4. Gather employee data'!P463</f>
        <v>Davidson</v>
      </c>
      <c r="O463" s="50" t="str">
        <f>'1-4. Gather employee data'!T463</f>
        <v>TN</v>
      </c>
      <c r="P463" s="50" t="str">
        <f>'1-4. Gather employee data'!V463</f>
        <v>Davidson County, TN</v>
      </c>
      <c r="Q463" s="59">
        <f>VLOOKUP(P463,'6. Gather living wage data'!$B$11:$Q$1048576,16,FALSE)</f>
        <v>15.32</v>
      </c>
      <c r="R463" s="60">
        <f>Q463*'Standards &amp; Assumptions'!$C$10*'Standards &amp; Assumptions'!$C$11</f>
        <v>31865.599999999999</v>
      </c>
      <c r="S463" s="28">
        <f t="shared" si="48"/>
        <v>4.0184520658380904</v>
      </c>
      <c r="T463" s="27">
        <f t="shared" si="49"/>
        <v>8466.6756285119191</v>
      </c>
      <c r="U463" s="26" t="str">
        <f t="shared" si="50"/>
        <v>Yes</v>
      </c>
      <c r="V463" s="26">
        <f>R463*('Standards &amp; Assumptions'!$C$12)</f>
        <v>4779.8399999999992</v>
      </c>
      <c r="W463" s="26">
        <f t="shared" si="51"/>
        <v>27085.759999999998</v>
      </c>
      <c r="X463" s="26">
        <f t="shared" si="52"/>
        <v>36645.439999999995</v>
      </c>
      <c r="Y463" s="26" t="str">
        <f t="shared" si="53"/>
        <v>No</v>
      </c>
    </row>
    <row r="464" spans="2:25" ht="15" thickBot="1" x14ac:dyDescent="0.35">
      <c r="B464" s="154">
        <f>'1-4. Gather employee data'!B464</f>
        <v>452</v>
      </c>
      <c r="C464" s="50" t="str">
        <f>'1-4. Gather employee data'!C464</f>
        <v>Sales Associate</v>
      </c>
      <c r="D464" s="50" t="str">
        <f>'1-4. Gather employee data'!D464</f>
        <v>Apparel</v>
      </c>
      <c r="E464" s="61">
        <f>'1-4. Gather employee data'!E464</f>
        <v>42005</v>
      </c>
      <c r="F464" s="61">
        <f>'1-4. Gather employee data'!F464</f>
        <v>43647</v>
      </c>
      <c r="G464" s="60">
        <f>'1-4. Gather employee data'!I464</f>
        <v>40332.302760742707</v>
      </c>
      <c r="H464" s="50">
        <f>'1-4. Gather employee data'!J464</f>
        <v>2085.6</v>
      </c>
      <c r="I464" s="59">
        <f>'1-4. Gather employee data'!K464</f>
        <v>19.338465075154733</v>
      </c>
      <c r="J464" s="50" t="str">
        <f>'1-4. Gather employee data'!L464</f>
        <v>Active</v>
      </c>
      <c r="K464" s="50" t="str">
        <f>'1-4. Gather employee data'!M464</f>
        <v>FT</v>
      </c>
      <c r="L464" s="50" t="str">
        <f>'1-4. Gather employee data'!N464</f>
        <v>N/A</v>
      </c>
      <c r="M464" s="50" t="str">
        <f>'1-4. Gather employee data'!O464</f>
        <v>Nashville</v>
      </c>
      <c r="N464" s="50" t="str">
        <f>'1-4. Gather employee data'!P464</f>
        <v>Davidson</v>
      </c>
      <c r="O464" s="50" t="str">
        <f>'1-4. Gather employee data'!T464</f>
        <v>TN</v>
      </c>
      <c r="P464" s="50" t="str">
        <f>'1-4. Gather employee data'!V464</f>
        <v>Davidson County, TN</v>
      </c>
      <c r="Q464" s="59">
        <f>VLOOKUP(P464,'6. Gather living wage data'!$B$11:$Q$1048576,16,FALSE)</f>
        <v>15.32</v>
      </c>
      <c r="R464" s="60">
        <f>Q464*'Standards &amp; Assumptions'!$C$10*'Standards &amp; Assumptions'!$C$11</f>
        <v>31865.599999999999</v>
      </c>
      <c r="S464" s="28">
        <f t="shared" si="48"/>
        <v>4.0184650751547331</v>
      </c>
      <c r="T464" s="27">
        <f t="shared" si="49"/>
        <v>8466.7027607427081</v>
      </c>
      <c r="U464" s="26" t="str">
        <f t="shared" si="50"/>
        <v>Yes</v>
      </c>
      <c r="V464" s="26">
        <f>R464*('Standards &amp; Assumptions'!$C$12)</f>
        <v>4779.8399999999992</v>
      </c>
      <c r="W464" s="26">
        <f t="shared" si="51"/>
        <v>27085.759999999998</v>
      </c>
      <c r="X464" s="26">
        <f t="shared" si="52"/>
        <v>36645.439999999995</v>
      </c>
      <c r="Y464" s="26" t="str">
        <f t="shared" si="53"/>
        <v>No</v>
      </c>
    </row>
    <row r="465" spans="2:25" ht="15" thickBot="1" x14ac:dyDescent="0.35">
      <c r="B465" s="154">
        <f>'1-4. Gather employee data'!B465</f>
        <v>453</v>
      </c>
      <c r="C465" s="50" t="str">
        <f>'1-4. Gather employee data'!C465</f>
        <v>Sales Associate</v>
      </c>
      <c r="D465" s="50" t="str">
        <f>'1-4. Gather employee data'!D465</f>
        <v>Apparel</v>
      </c>
      <c r="E465" s="61">
        <f>'1-4. Gather employee data'!E465</f>
        <v>43101</v>
      </c>
      <c r="F465" s="61">
        <f>'1-4. Gather employee data'!F465</f>
        <v>43647</v>
      </c>
      <c r="G465" s="60">
        <f>'1-4. Gather employee data'!I465</f>
        <v>40354.217611333981</v>
      </c>
      <c r="H465" s="50">
        <f>'1-4. Gather employee data'!J465</f>
        <v>2085.6</v>
      </c>
      <c r="I465" s="59">
        <f>'1-4. Gather employee data'!K465</f>
        <v>19.348972771065391</v>
      </c>
      <c r="J465" s="50" t="str">
        <f>'1-4. Gather employee data'!L465</f>
        <v>Active</v>
      </c>
      <c r="K465" s="50" t="str">
        <f>'1-4. Gather employee data'!M465</f>
        <v>FT</v>
      </c>
      <c r="L465" s="50" t="str">
        <f>'1-4. Gather employee data'!N465</f>
        <v>N/A</v>
      </c>
      <c r="M465" s="50" t="str">
        <f>'1-4. Gather employee data'!O465</f>
        <v>Nashville</v>
      </c>
      <c r="N465" s="50" t="str">
        <f>'1-4. Gather employee data'!P465</f>
        <v>Davidson</v>
      </c>
      <c r="O465" s="50" t="str">
        <f>'1-4. Gather employee data'!T465</f>
        <v>TN</v>
      </c>
      <c r="P465" s="50" t="str">
        <f>'1-4. Gather employee data'!V465</f>
        <v>Davidson County, TN</v>
      </c>
      <c r="Q465" s="59">
        <f>VLOOKUP(P465,'6. Gather living wage data'!$B$11:$Q$1048576,16,FALSE)</f>
        <v>15.32</v>
      </c>
      <c r="R465" s="60">
        <f>Q465*'Standards &amp; Assumptions'!$C$10*'Standards &amp; Assumptions'!$C$11</f>
        <v>31865.599999999999</v>
      </c>
      <c r="S465" s="28">
        <f t="shared" si="48"/>
        <v>4.0289727710653906</v>
      </c>
      <c r="T465" s="27">
        <f t="shared" si="49"/>
        <v>8488.6176113339825</v>
      </c>
      <c r="U465" s="26" t="str">
        <f t="shared" si="50"/>
        <v>Yes</v>
      </c>
      <c r="V465" s="26">
        <f>R465*('Standards &amp; Assumptions'!$C$12)</f>
        <v>4779.8399999999992</v>
      </c>
      <c r="W465" s="26">
        <f t="shared" si="51"/>
        <v>27085.759999999998</v>
      </c>
      <c r="X465" s="26">
        <f t="shared" si="52"/>
        <v>36645.439999999995</v>
      </c>
      <c r="Y465" s="26" t="str">
        <f t="shared" si="53"/>
        <v>No</v>
      </c>
    </row>
    <row r="466" spans="2:25" ht="15" thickBot="1" x14ac:dyDescent="0.35">
      <c r="B466" s="154">
        <f>'1-4. Gather employee data'!B466</f>
        <v>454</v>
      </c>
      <c r="C466" s="50" t="str">
        <f>'1-4. Gather employee data'!C466</f>
        <v>Sales Associate</v>
      </c>
      <c r="D466" s="50" t="str">
        <f>'1-4. Gather employee data'!D466</f>
        <v>Apparel</v>
      </c>
      <c r="E466" s="61">
        <f>'1-4. Gather employee data'!E466</f>
        <v>42005</v>
      </c>
      <c r="F466" s="61">
        <f>'1-4. Gather employee data'!F466</f>
        <v>43647</v>
      </c>
      <c r="G466" s="60">
        <f>'1-4. Gather employee data'!I466</f>
        <v>40391.734164571943</v>
      </c>
      <c r="H466" s="50">
        <f>'1-4. Gather employee data'!J466</f>
        <v>2085.6</v>
      </c>
      <c r="I466" s="59">
        <f>'1-4. Gather employee data'!K466</f>
        <v>19.36696114526848</v>
      </c>
      <c r="J466" s="50" t="str">
        <f>'1-4. Gather employee data'!L466</f>
        <v>Active</v>
      </c>
      <c r="K466" s="50" t="str">
        <f>'1-4. Gather employee data'!M466</f>
        <v>FT</v>
      </c>
      <c r="L466" s="50" t="str">
        <f>'1-4. Gather employee data'!N466</f>
        <v>N/A</v>
      </c>
      <c r="M466" s="50" t="str">
        <f>'1-4. Gather employee data'!O466</f>
        <v>Nashville</v>
      </c>
      <c r="N466" s="50" t="str">
        <f>'1-4. Gather employee data'!P466</f>
        <v>Davidson</v>
      </c>
      <c r="O466" s="50" t="str">
        <f>'1-4. Gather employee data'!T466</f>
        <v>TN</v>
      </c>
      <c r="P466" s="50" t="str">
        <f>'1-4. Gather employee data'!V466</f>
        <v>Davidson County, TN</v>
      </c>
      <c r="Q466" s="59">
        <f>VLOOKUP(P466,'6. Gather living wage data'!$B$11:$Q$1048576,16,FALSE)</f>
        <v>15.32</v>
      </c>
      <c r="R466" s="60">
        <f>Q466*'Standards &amp; Assumptions'!$C$10*'Standards &amp; Assumptions'!$C$11</f>
        <v>31865.599999999999</v>
      </c>
      <c r="S466" s="28">
        <f t="shared" si="48"/>
        <v>4.0469611452684795</v>
      </c>
      <c r="T466" s="27">
        <f t="shared" si="49"/>
        <v>8526.134164571944</v>
      </c>
      <c r="U466" s="26" t="str">
        <f t="shared" si="50"/>
        <v>Yes</v>
      </c>
      <c r="V466" s="26">
        <f>R466*('Standards &amp; Assumptions'!$C$12)</f>
        <v>4779.8399999999992</v>
      </c>
      <c r="W466" s="26">
        <f t="shared" si="51"/>
        <v>27085.759999999998</v>
      </c>
      <c r="X466" s="26">
        <f t="shared" si="52"/>
        <v>36645.439999999995</v>
      </c>
      <c r="Y466" s="26" t="str">
        <f t="shared" si="53"/>
        <v>No</v>
      </c>
    </row>
    <row r="467" spans="2:25" ht="15" thickBot="1" x14ac:dyDescent="0.35">
      <c r="B467" s="154">
        <f>'1-4. Gather employee data'!B467</f>
        <v>455</v>
      </c>
      <c r="C467" s="50" t="str">
        <f>'1-4. Gather employee data'!C467</f>
        <v>Sales Associate</v>
      </c>
      <c r="D467" s="50" t="str">
        <f>'1-4. Gather employee data'!D467</f>
        <v>Apparel</v>
      </c>
      <c r="E467" s="61">
        <f>'1-4. Gather employee data'!E467</f>
        <v>43101</v>
      </c>
      <c r="F467" s="61">
        <f>'1-4. Gather employee data'!F467</f>
        <v>43647</v>
      </c>
      <c r="G467" s="60">
        <f>'1-4. Gather employee data'!I467</f>
        <v>40412.454758643762</v>
      </c>
      <c r="H467" s="50">
        <f>'1-4. Gather employee data'!J467</f>
        <v>2085.6</v>
      </c>
      <c r="I467" s="59">
        <f>'1-4. Gather employee data'!K467</f>
        <v>19.376896221060491</v>
      </c>
      <c r="J467" s="50" t="str">
        <f>'1-4. Gather employee data'!L467</f>
        <v>Active</v>
      </c>
      <c r="K467" s="50" t="str">
        <f>'1-4. Gather employee data'!M467</f>
        <v>FT</v>
      </c>
      <c r="L467" s="50" t="str">
        <f>'1-4. Gather employee data'!N467</f>
        <v>N/A</v>
      </c>
      <c r="M467" s="50" t="str">
        <f>'1-4. Gather employee data'!O467</f>
        <v>Nashville</v>
      </c>
      <c r="N467" s="50" t="str">
        <f>'1-4. Gather employee data'!P467</f>
        <v>Davidson</v>
      </c>
      <c r="O467" s="50" t="str">
        <f>'1-4. Gather employee data'!T467</f>
        <v>TN</v>
      </c>
      <c r="P467" s="50" t="str">
        <f>'1-4. Gather employee data'!V467</f>
        <v>Davidson County, TN</v>
      </c>
      <c r="Q467" s="59">
        <f>VLOOKUP(P467,'6. Gather living wage data'!$B$11:$Q$1048576,16,FALSE)</f>
        <v>15.32</v>
      </c>
      <c r="R467" s="60">
        <f>Q467*'Standards &amp; Assumptions'!$C$10*'Standards &amp; Assumptions'!$C$11</f>
        <v>31865.599999999999</v>
      </c>
      <c r="S467" s="28">
        <f t="shared" si="48"/>
        <v>4.0568962210604909</v>
      </c>
      <c r="T467" s="27">
        <f t="shared" si="49"/>
        <v>8546.8547586437635</v>
      </c>
      <c r="U467" s="26" t="str">
        <f t="shared" si="50"/>
        <v>Yes</v>
      </c>
      <c r="V467" s="26">
        <f>R467*('Standards &amp; Assumptions'!$C$12)</f>
        <v>4779.8399999999992</v>
      </c>
      <c r="W467" s="26">
        <f t="shared" si="51"/>
        <v>27085.759999999998</v>
      </c>
      <c r="X467" s="26">
        <f t="shared" si="52"/>
        <v>36645.439999999995</v>
      </c>
      <c r="Y467" s="26" t="str">
        <f t="shared" si="53"/>
        <v>No</v>
      </c>
    </row>
    <row r="468" spans="2:25" ht="15" thickBot="1" x14ac:dyDescent="0.35">
      <c r="B468" s="154">
        <f>'1-4. Gather employee data'!B468</f>
        <v>456</v>
      </c>
      <c r="C468" s="50" t="str">
        <f>'1-4. Gather employee data'!C468</f>
        <v>Sales Associate</v>
      </c>
      <c r="D468" s="50" t="str">
        <f>'1-4. Gather employee data'!D468</f>
        <v>Apparel</v>
      </c>
      <c r="E468" s="61">
        <f>'1-4. Gather employee data'!E468</f>
        <v>42005</v>
      </c>
      <c r="F468" s="61">
        <f>'1-4. Gather employee data'!F468</f>
        <v>43647</v>
      </c>
      <c r="G468" s="60">
        <f>'1-4. Gather employee data'!I468</f>
        <v>40420.143704752285</v>
      </c>
      <c r="H468" s="50">
        <f>'1-4. Gather employee data'!J468</f>
        <v>2085.6</v>
      </c>
      <c r="I468" s="59">
        <f>'1-4. Gather employee data'!K468</f>
        <v>19.380582904081457</v>
      </c>
      <c r="J468" s="50" t="str">
        <f>'1-4. Gather employee data'!L468</f>
        <v>Active</v>
      </c>
      <c r="K468" s="50" t="str">
        <f>'1-4. Gather employee data'!M468</f>
        <v>FT</v>
      </c>
      <c r="L468" s="50" t="str">
        <f>'1-4. Gather employee data'!N468</f>
        <v>N/A</v>
      </c>
      <c r="M468" s="50" t="str">
        <f>'1-4. Gather employee data'!O468</f>
        <v>Nashville</v>
      </c>
      <c r="N468" s="50" t="str">
        <f>'1-4. Gather employee data'!P468</f>
        <v>Davidson</v>
      </c>
      <c r="O468" s="50" t="str">
        <f>'1-4. Gather employee data'!T468</f>
        <v>TN</v>
      </c>
      <c r="P468" s="50" t="str">
        <f>'1-4. Gather employee data'!V468</f>
        <v>Davidson County, TN</v>
      </c>
      <c r="Q468" s="59">
        <f>VLOOKUP(P468,'6. Gather living wage data'!$B$11:$Q$1048576,16,FALSE)</f>
        <v>15.32</v>
      </c>
      <c r="R468" s="60">
        <f>Q468*'Standards &amp; Assumptions'!$C$10*'Standards &amp; Assumptions'!$C$11</f>
        <v>31865.599999999999</v>
      </c>
      <c r="S468" s="28">
        <f t="shared" si="48"/>
        <v>4.0605829040814569</v>
      </c>
      <c r="T468" s="27">
        <f t="shared" si="49"/>
        <v>8554.5437047522864</v>
      </c>
      <c r="U468" s="26" t="str">
        <f t="shared" si="50"/>
        <v>Yes</v>
      </c>
      <c r="V468" s="26">
        <f>R468*('Standards &amp; Assumptions'!$C$12)</f>
        <v>4779.8399999999992</v>
      </c>
      <c r="W468" s="26">
        <f t="shared" si="51"/>
        <v>27085.759999999998</v>
      </c>
      <c r="X468" s="26">
        <f t="shared" si="52"/>
        <v>36645.439999999995</v>
      </c>
      <c r="Y468" s="26" t="str">
        <f t="shared" si="53"/>
        <v>No</v>
      </c>
    </row>
    <row r="469" spans="2:25" ht="15" thickBot="1" x14ac:dyDescent="0.35">
      <c r="B469" s="154">
        <f>'1-4. Gather employee data'!B469</f>
        <v>457</v>
      </c>
      <c r="C469" s="50" t="str">
        <f>'1-4. Gather employee data'!C469</f>
        <v>Sales Associate</v>
      </c>
      <c r="D469" s="50" t="str">
        <f>'1-4. Gather employee data'!D469</f>
        <v>Apparel</v>
      </c>
      <c r="E469" s="61">
        <f>'1-4. Gather employee data'!E469</f>
        <v>44013</v>
      </c>
      <c r="F469" s="61">
        <f>'1-4. Gather employee data'!F469</f>
        <v>43647</v>
      </c>
      <c r="G469" s="60">
        <f>'1-4. Gather employee data'!I469</f>
        <v>37474.88437656789</v>
      </c>
      <c r="H469" s="50">
        <f>'1-4. Gather employee data'!J469</f>
        <v>1929.18</v>
      </c>
      <c r="I469" s="59">
        <f>'1-4. Gather employee data'!K469</f>
        <v>19.425291769854493</v>
      </c>
      <c r="J469" s="50" t="str">
        <f>'1-4. Gather employee data'!L469</f>
        <v>Active</v>
      </c>
      <c r="K469" s="50" t="str">
        <f>'1-4. Gather employee data'!M469</f>
        <v>FT</v>
      </c>
      <c r="L469" s="50" t="str">
        <f>'1-4. Gather employee data'!N469</f>
        <v>N/A</v>
      </c>
      <c r="M469" s="50" t="str">
        <f>'1-4. Gather employee data'!O469</f>
        <v>Nashville</v>
      </c>
      <c r="N469" s="50" t="str">
        <f>'1-4. Gather employee data'!P469</f>
        <v>Davidson</v>
      </c>
      <c r="O469" s="50" t="str">
        <f>'1-4. Gather employee data'!T469</f>
        <v>TN</v>
      </c>
      <c r="P469" s="50" t="str">
        <f>'1-4. Gather employee data'!V469</f>
        <v>Davidson County, TN</v>
      </c>
      <c r="Q469" s="59">
        <f>VLOOKUP(P469,'6. Gather living wage data'!$B$11:$Q$1048576,16,FALSE)</f>
        <v>15.32</v>
      </c>
      <c r="R469" s="60">
        <f>Q469*'Standards &amp; Assumptions'!$C$10*'Standards &amp; Assumptions'!$C$11</f>
        <v>31865.599999999999</v>
      </c>
      <c r="S469" s="28">
        <f t="shared" si="48"/>
        <v>4.1052917698544924</v>
      </c>
      <c r="T469" s="27">
        <f t="shared" si="49"/>
        <v>5609.2843765678917</v>
      </c>
      <c r="U469" s="26" t="str">
        <f t="shared" si="50"/>
        <v>Yes</v>
      </c>
      <c r="V469" s="26">
        <f>R469*('Standards &amp; Assumptions'!$C$12)</f>
        <v>4779.8399999999992</v>
      </c>
      <c r="W469" s="26">
        <f t="shared" si="51"/>
        <v>27085.759999999998</v>
      </c>
      <c r="X469" s="26">
        <f t="shared" si="52"/>
        <v>36645.439999999995</v>
      </c>
      <c r="Y469" s="26" t="str">
        <f t="shared" si="53"/>
        <v>No</v>
      </c>
    </row>
    <row r="470" spans="2:25" ht="15" thickBot="1" x14ac:dyDescent="0.35">
      <c r="B470" s="154">
        <f>'1-4. Gather employee data'!B470</f>
        <v>458</v>
      </c>
      <c r="C470" s="50" t="str">
        <f>'1-4. Gather employee data'!C470</f>
        <v>Sales Associate</v>
      </c>
      <c r="D470" s="50" t="str">
        <f>'1-4. Gather employee data'!D470</f>
        <v>Apparel</v>
      </c>
      <c r="E470" s="61">
        <f>'1-4. Gather employee data'!E470</f>
        <v>44013</v>
      </c>
      <c r="F470" s="61">
        <f>'1-4. Gather employee data'!F470</f>
        <v>43647</v>
      </c>
      <c r="G470" s="60">
        <f>'1-4. Gather employee data'!I470</f>
        <v>37504.181690563986</v>
      </c>
      <c r="H470" s="50">
        <f>'1-4. Gather employee data'!J470</f>
        <v>1929.18</v>
      </c>
      <c r="I470" s="59">
        <f>'1-4. Gather employee data'!K470</f>
        <v>19.440478177549004</v>
      </c>
      <c r="J470" s="50" t="str">
        <f>'1-4. Gather employee data'!L470</f>
        <v>Active</v>
      </c>
      <c r="K470" s="50" t="str">
        <f>'1-4. Gather employee data'!M470</f>
        <v>FT</v>
      </c>
      <c r="L470" s="50" t="str">
        <f>'1-4. Gather employee data'!N470</f>
        <v>N/A</v>
      </c>
      <c r="M470" s="50" t="str">
        <f>'1-4. Gather employee data'!O470</f>
        <v>Nashville</v>
      </c>
      <c r="N470" s="50" t="str">
        <f>'1-4. Gather employee data'!P470</f>
        <v>Davidson</v>
      </c>
      <c r="O470" s="50" t="str">
        <f>'1-4. Gather employee data'!T470</f>
        <v>TN</v>
      </c>
      <c r="P470" s="50" t="str">
        <f>'1-4. Gather employee data'!V470</f>
        <v>Davidson County, TN</v>
      </c>
      <c r="Q470" s="59">
        <f>VLOOKUP(P470,'6. Gather living wage data'!$B$11:$Q$1048576,16,FALSE)</f>
        <v>15.32</v>
      </c>
      <c r="R470" s="60">
        <f>Q470*'Standards &amp; Assumptions'!$C$10*'Standards &amp; Assumptions'!$C$11</f>
        <v>31865.599999999999</v>
      </c>
      <c r="S470" s="28">
        <f t="shared" si="48"/>
        <v>4.1204781775490034</v>
      </c>
      <c r="T470" s="27">
        <f t="shared" si="49"/>
        <v>5638.5816905639876</v>
      </c>
      <c r="U470" s="26" t="str">
        <f t="shared" si="50"/>
        <v>Yes</v>
      </c>
      <c r="V470" s="26">
        <f>R470*('Standards &amp; Assumptions'!$C$12)</f>
        <v>4779.8399999999992</v>
      </c>
      <c r="W470" s="26">
        <f t="shared" si="51"/>
        <v>27085.759999999998</v>
      </c>
      <c r="X470" s="26">
        <f t="shared" si="52"/>
        <v>36645.439999999995</v>
      </c>
      <c r="Y470" s="26" t="str">
        <f t="shared" si="53"/>
        <v>No</v>
      </c>
    </row>
    <row r="471" spans="2:25" ht="15" thickBot="1" x14ac:dyDescent="0.35">
      <c r="B471" s="154">
        <f>'1-4. Gather employee data'!B471</f>
        <v>459</v>
      </c>
      <c r="C471" s="50" t="str">
        <f>'1-4. Gather employee data'!C471</f>
        <v>Sales Associate</v>
      </c>
      <c r="D471" s="50" t="str">
        <f>'1-4. Gather employee data'!D471</f>
        <v>Apparel</v>
      </c>
      <c r="E471" s="61">
        <f>'1-4. Gather employee data'!E471</f>
        <v>44013</v>
      </c>
      <c r="F471" s="61">
        <f>'1-4. Gather employee data'!F471</f>
        <v>43647</v>
      </c>
      <c r="G471" s="60">
        <f>'1-4. Gather employee data'!I471</f>
        <v>37543.758737474942</v>
      </c>
      <c r="H471" s="50">
        <f>'1-4. Gather employee data'!J471</f>
        <v>1929.18</v>
      </c>
      <c r="I471" s="59">
        <f>'1-4. Gather employee data'!K471</f>
        <v>19.4609931356716</v>
      </c>
      <c r="J471" s="50" t="str">
        <f>'1-4. Gather employee data'!L471</f>
        <v>Active</v>
      </c>
      <c r="K471" s="50" t="str">
        <f>'1-4. Gather employee data'!M471</f>
        <v>FT</v>
      </c>
      <c r="L471" s="50" t="str">
        <f>'1-4. Gather employee data'!N471</f>
        <v>N/A</v>
      </c>
      <c r="M471" s="50" t="str">
        <f>'1-4. Gather employee data'!O471</f>
        <v>Nashville</v>
      </c>
      <c r="N471" s="50" t="str">
        <f>'1-4. Gather employee data'!P471</f>
        <v>Davidson</v>
      </c>
      <c r="O471" s="50" t="str">
        <f>'1-4. Gather employee data'!T471</f>
        <v>TN</v>
      </c>
      <c r="P471" s="50" t="str">
        <f>'1-4. Gather employee data'!V471</f>
        <v>Davidson County, TN</v>
      </c>
      <c r="Q471" s="59">
        <f>VLOOKUP(P471,'6. Gather living wage data'!$B$11:$Q$1048576,16,FALSE)</f>
        <v>15.32</v>
      </c>
      <c r="R471" s="60">
        <f>Q471*'Standards &amp; Assumptions'!$C$10*'Standards &amp; Assumptions'!$C$11</f>
        <v>31865.599999999999</v>
      </c>
      <c r="S471" s="28">
        <f t="shared" si="48"/>
        <v>4.1409931356716001</v>
      </c>
      <c r="T471" s="27">
        <f t="shared" si="49"/>
        <v>5678.1587374749433</v>
      </c>
      <c r="U471" s="26" t="str">
        <f t="shared" si="50"/>
        <v>Yes</v>
      </c>
      <c r="V471" s="26">
        <f>R471*('Standards &amp; Assumptions'!$C$12)</f>
        <v>4779.8399999999992</v>
      </c>
      <c r="W471" s="26">
        <f t="shared" si="51"/>
        <v>27085.759999999998</v>
      </c>
      <c r="X471" s="26">
        <f t="shared" si="52"/>
        <v>36645.439999999995</v>
      </c>
      <c r="Y471" s="26" t="str">
        <f t="shared" si="53"/>
        <v>No</v>
      </c>
    </row>
    <row r="472" spans="2:25" ht="15" thickBot="1" x14ac:dyDescent="0.35">
      <c r="B472" s="154">
        <f>'1-4. Gather employee data'!B472</f>
        <v>460</v>
      </c>
      <c r="C472" s="50" t="str">
        <f>'1-4. Gather employee data'!C472</f>
        <v>Sales Associate</v>
      </c>
      <c r="D472" s="50" t="str">
        <f>'1-4. Gather employee data'!D472</f>
        <v>Apparel</v>
      </c>
      <c r="E472" s="61">
        <f>'1-4. Gather employee data'!E472</f>
        <v>44013</v>
      </c>
      <c r="F472" s="61">
        <f>'1-4. Gather employee data'!F472</f>
        <v>43647</v>
      </c>
      <c r="G472" s="60">
        <f>'1-4. Gather employee data'!I472</f>
        <v>37549.055684421903</v>
      </c>
      <c r="H472" s="50">
        <f>'1-4. Gather employee data'!J472</f>
        <v>1929.18</v>
      </c>
      <c r="I472" s="59">
        <f>'1-4. Gather employee data'!K472</f>
        <v>19.463738834334745</v>
      </c>
      <c r="J472" s="50" t="str">
        <f>'1-4. Gather employee data'!L472</f>
        <v>Active</v>
      </c>
      <c r="K472" s="50" t="str">
        <f>'1-4. Gather employee data'!M472</f>
        <v>FT</v>
      </c>
      <c r="L472" s="50" t="str">
        <f>'1-4. Gather employee data'!N472</f>
        <v>N/A</v>
      </c>
      <c r="M472" s="50" t="str">
        <f>'1-4. Gather employee data'!O472</f>
        <v>Nashville</v>
      </c>
      <c r="N472" s="50" t="str">
        <f>'1-4. Gather employee data'!P472</f>
        <v>Davidson</v>
      </c>
      <c r="O472" s="50" t="str">
        <f>'1-4. Gather employee data'!T472</f>
        <v>TN</v>
      </c>
      <c r="P472" s="50" t="str">
        <f>'1-4. Gather employee data'!V472</f>
        <v>Davidson County, TN</v>
      </c>
      <c r="Q472" s="59">
        <f>VLOOKUP(P472,'6. Gather living wage data'!$B$11:$Q$1048576,16,FALSE)</f>
        <v>15.32</v>
      </c>
      <c r="R472" s="60">
        <f>Q472*'Standards &amp; Assumptions'!$C$10*'Standards &amp; Assumptions'!$C$11</f>
        <v>31865.599999999999</v>
      </c>
      <c r="S472" s="28">
        <f t="shared" si="48"/>
        <v>4.1437388343347443</v>
      </c>
      <c r="T472" s="27">
        <f t="shared" si="49"/>
        <v>5683.4556844219042</v>
      </c>
      <c r="U472" s="26" t="str">
        <f t="shared" si="50"/>
        <v>Yes</v>
      </c>
      <c r="V472" s="26">
        <f>R472*('Standards &amp; Assumptions'!$C$12)</f>
        <v>4779.8399999999992</v>
      </c>
      <c r="W472" s="26">
        <f t="shared" si="51"/>
        <v>27085.759999999998</v>
      </c>
      <c r="X472" s="26">
        <f t="shared" si="52"/>
        <v>36645.439999999995</v>
      </c>
      <c r="Y472" s="26" t="str">
        <f t="shared" si="53"/>
        <v>No</v>
      </c>
    </row>
    <row r="473" spans="2:25" ht="15" thickBot="1" x14ac:dyDescent="0.35">
      <c r="B473" s="154">
        <f>'1-4. Gather employee data'!B473</f>
        <v>461</v>
      </c>
      <c r="C473" s="50" t="str">
        <f>'1-4. Gather employee data'!C473</f>
        <v>Sales Associate</v>
      </c>
      <c r="D473" s="50" t="str">
        <f>'1-4. Gather employee data'!D473</f>
        <v>Apparel</v>
      </c>
      <c r="E473" s="61">
        <f>'1-4. Gather employee data'!E473</f>
        <v>43983</v>
      </c>
      <c r="F473" s="61">
        <f>'1-4. Gather employee data'!F473</f>
        <v>43647</v>
      </c>
      <c r="G473" s="60">
        <f>'1-4. Gather employee data'!I473</f>
        <v>40633.110467908256</v>
      </c>
      <c r="H473" s="50">
        <f>'1-4. Gather employee data'!J473</f>
        <v>2085.6</v>
      </c>
      <c r="I473" s="59">
        <f>'1-4. Gather employee data'!K473</f>
        <v>19.482695851509522</v>
      </c>
      <c r="J473" s="50" t="str">
        <f>'1-4. Gather employee data'!L473</f>
        <v>Active</v>
      </c>
      <c r="K473" s="50" t="str">
        <f>'1-4. Gather employee data'!M473</f>
        <v>FT</v>
      </c>
      <c r="L473" s="50" t="str">
        <f>'1-4. Gather employee data'!N473</f>
        <v>N/A</v>
      </c>
      <c r="M473" s="50" t="str">
        <f>'1-4. Gather employee data'!O473</f>
        <v>Chicago</v>
      </c>
      <c r="N473" s="50" t="str">
        <f>'1-4. Gather employee data'!P473</f>
        <v>Cook</v>
      </c>
      <c r="O473" s="50" t="str">
        <f>'1-4. Gather employee data'!T473</f>
        <v>IL</v>
      </c>
      <c r="P473" s="50" t="str">
        <f>'1-4. Gather employee data'!V473</f>
        <v>Cook County, IL</v>
      </c>
      <c r="Q473" s="59">
        <f>VLOOKUP(P473,'6. Gather living wage data'!$B$11:$Q$1048576,16,FALSE)</f>
        <v>17.46</v>
      </c>
      <c r="R473" s="60">
        <f>Q473*'Standards &amp; Assumptions'!$C$10*'Standards &amp; Assumptions'!$C$11</f>
        <v>36316.800000000003</v>
      </c>
      <c r="S473" s="28">
        <f t="shared" si="48"/>
        <v>2.0226958515095212</v>
      </c>
      <c r="T473" s="27">
        <f t="shared" si="49"/>
        <v>4316.3104679082535</v>
      </c>
      <c r="U473" s="26" t="str">
        <f t="shared" si="50"/>
        <v>Yes</v>
      </c>
      <c r="V473" s="26">
        <f>R473*('Standards &amp; Assumptions'!$C$12)</f>
        <v>5447.52</v>
      </c>
      <c r="W473" s="26">
        <f t="shared" si="51"/>
        <v>30869.280000000002</v>
      </c>
      <c r="X473" s="26">
        <f t="shared" si="52"/>
        <v>41764.320000000007</v>
      </c>
      <c r="Y473" s="26" t="str">
        <f t="shared" si="53"/>
        <v>Yes</v>
      </c>
    </row>
    <row r="474" spans="2:25" ht="15" thickBot="1" x14ac:dyDescent="0.35">
      <c r="B474" s="154">
        <f>'1-4. Gather employee data'!B474</f>
        <v>462</v>
      </c>
      <c r="C474" s="50" t="str">
        <f>'1-4. Gather employee data'!C474</f>
        <v>Sales Associate</v>
      </c>
      <c r="D474" s="50" t="str">
        <f>'1-4. Gather employee data'!D474</f>
        <v>Apparel</v>
      </c>
      <c r="E474" s="61">
        <f>'1-4. Gather employee data'!E474</f>
        <v>43983</v>
      </c>
      <c r="F474" s="61">
        <f>'1-4. Gather employee data'!F474</f>
        <v>43647</v>
      </c>
      <c r="G474" s="60">
        <f>'1-4. Gather employee data'!I474</f>
        <v>40662.072978755583</v>
      </c>
      <c r="H474" s="50">
        <f>'1-4. Gather employee data'!J474</f>
        <v>2085.6</v>
      </c>
      <c r="I474" s="59">
        <f>'1-4. Gather employee data'!K474</f>
        <v>19.496582747773104</v>
      </c>
      <c r="J474" s="50" t="str">
        <f>'1-4. Gather employee data'!L474</f>
        <v>Active</v>
      </c>
      <c r="K474" s="50" t="str">
        <f>'1-4. Gather employee data'!M474</f>
        <v>FT</v>
      </c>
      <c r="L474" s="50" t="str">
        <f>'1-4. Gather employee data'!N474</f>
        <v>N/A</v>
      </c>
      <c r="M474" s="50" t="str">
        <f>'1-4. Gather employee data'!O474</f>
        <v>Chicago</v>
      </c>
      <c r="N474" s="50" t="str">
        <f>'1-4. Gather employee data'!P474</f>
        <v>Cook</v>
      </c>
      <c r="O474" s="50" t="str">
        <f>'1-4. Gather employee data'!T474</f>
        <v>IL</v>
      </c>
      <c r="P474" s="50" t="str">
        <f>'1-4. Gather employee data'!V474</f>
        <v>Cook County, IL</v>
      </c>
      <c r="Q474" s="59">
        <f>VLOOKUP(P474,'6. Gather living wage data'!$B$11:$Q$1048576,16,FALSE)</f>
        <v>17.46</v>
      </c>
      <c r="R474" s="60">
        <f>Q474*'Standards &amp; Assumptions'!$C$10*'Standards &amp; Assumptions'!$C$11</f>
        <v>36316.800000000003</v>
      </c>
      <c r="S474" s="28">
        <f t="shared" si="48"/>
        <v>2.0365827477731031</v>
      </c>
      <c r="T474" s="27">
        <f t="shared" si="49"/>
        <v>4345.27297875558</v>
      </c>
      <c r="U474" s="26" t="str">
        <f t="shared" si="50"/>
        <v>Yes</v>
      </c>
      <c r="V474" s="26">
        <f>R474*('Standards &amp; Assumptions'!$C$12)</f>
        <v>5447.52</v>
      </c>
      <c r="W474" s="26">
        <f t="shared" si="51"/>
        <v>30869.280000000002</v>
      </c>
      <c r="X474" s="26">
        <f t="shared" si="52"/>
        <v>41764.320000000007</v>
      </c>
      <c r="Y474" s="26" t="str">
        <f t="shared" si="53"/>
        <v>Yes</v>
      </c>
    </row>
    <row r="475" spans="2:25" ht="15" thickBot="1" x14ac:dyDescent="0.35">
      <c r="B475" s="154">
        <f>'1-4. Gather employee data'!B475</f>
        <v>463</v>
      </c>
      <c r="C475" s="50" t="str">
        <f>'1-4. Gather employee data'!C475</f>
        <v>Sales Associate</v>
      </c>
      <c r="D475" s="50" t="str">
        <f>'1-4. Gather employee data'!D475</f>
        <v>Apparel</v>
      </c>
      <c r="E475" s="61">
        <f>'1-4. Gather employee data'!E475</f>
        <v>43983</v>
      </c>
      <c r="F475" s="61">
        <f>'1-4. Gather employee data'!F475</f>
        <v>43647</v>
      </c>
      <c r="G475" s="60">
        <f>'1-4. Gather employee data'!I475</f>
        <v>40715.599968222887</v>
      </c>
      <c r="H475" s="50">
        <f>'1-4. Gather employee data'!J475</f>
        <v>2085.6</v>
      </c>
      <c r="I475" s="59">
        <f>'1-4. Gather employee data'!K475</f>
        <v>19.522247779163258</v>
      </c>
      <c r="J475" s="50" t="str">
        <f>'1-4. Gather employee data'!L475</f>
        <v>Active</v>
      </c>
      <c r="K475" s="50" t="str">
        <f>'1-4. Gather employee data'!M475</f>
        <v>FT</v>
      </c>
      <c r="L475" s="50" t="str">
        <f>'1-4. Gather employee data'!N475</f>
        <v>N/A</v>
      </c>
      <c r="M475" s="50" t="str">
        <f>'1-4. Gather employee data'!O475</f>
        <v>Chicago</v>
      </c>
      <c r="N475" s="50" t="str">
        <f>'1-4. Gather employee data'!P475</f>
        <v>Cook</v>
      </c>
      <c r="O475" s="50" t="str">
        <f>'1-4. Gather employee data'!T475</f>
        <v>IL</v>
      </c>
      <c r="P475" s="50" t="str">
        <f>'1-4. Gather employee data'!V475</f>
        <v>Cook County, IL</v>
      </c>
      <c r="Q475" s="59">
        <f>VLOOKUP(P475,'6. Gather living wage data'!$B$11:$Q$1048576,16,FALSE)</f>
        <v>17.46</v>
      </c>
      <c r="R475" s="60">
        <f>Q475*'Standards &amp; Assumptions'!$C$10*'Standards &amp; Assumptions'!$C$11</f>
        <v>36316.800000000003</v>
      </c>
      <c r="S475" s="28">
        <f t="shared" si="48"/>
        <v>2.0622477791632576</v>
      </c>
      <c r="T475" s="27">
        <f t="shared" si="49"/>
        <v>4398.7999682228838</v>
      </c>
      <c r="U475" s="26" t="str">
        <f t="shared" si="50"/>
        <v>Yes</v>
      </c>
      <c r="V475" s="26">
        <f>R475*('Standards &amp; Assumptions'!$C$12)</f>
        <v>5447.52</v>
      </c>
      <c r="W475" s="26">
        <f t="shared" si="51"/>
        <v>30869.280000000002</v>
      </c>
      <c r="X475" s="26">
        <f t="shared" si="52"/>
        <v>41764.320000000007</v>
      </c>
      <c r="Y475" s="26" t="str">
        <f t="shared" si="53"/>
        <v>Yes</v>
      </c>
    </row>
    <row r="476" spans="2:25" ht="15" thickBot="1" x14ac:dyDescent="0.35">
      <c r="B476" s="154">
        <f>'1-4. Gather employee data'!B476</f>
        <v>464</v>
      </c>
      <c r="C476" s="50" t="str">
        <f>'1-4. Gather employee data'!C476</f>
        <v>Sales Associate</v>
      </c>
      <c r="D476" s="50" t="str">
        <f>'1-4. Gather employee data'!D476</f>
        <v>Apparel</v>
      </c>
      <c r="E476" s="61">
        <f>'1-4. Gather employee data'!E476</f>
        <v>43983</v>
      </c>
      <c r="F476" s="61">
        <f>'1-4. Gather employee data'!F476</f>
        <v>43647</v>
      </c>
      <c r="G476" s="60">
        <f>'1-4. Gather employee data'!I476</f>
        <v>40838.278042431273</v>
      </c>
      <c r="H476" s="50">
        <f>'1-4. Gather employee data'!J476</f>
        <v>2085.6</v>
      </c>
      <c r="I476" s="59">
        <f>'1-4. Gather employee data'!K476</f>
        <v>19.581069257015379</v>
      </c>
      <c r="J476" s="50" t="str">
        <f>'1-4. Gather employee data'!L476</f>
        <v>Active</v>
      </c>
      <c r="K476" s="50" t="str">
        <f>'1-4. Gather employee data'!M476</f>
        <v>FT</v>
      </c>
      <c r="L476" s="50" t="str">
        <f>'1-4. Gather employee data'!N476</f>
        <v>N/A</v>
      </c>
      <c r="M476" s="50" t="str">
        <f>'1-4. Gather employee data'!O476</f>
        <v>Chicago</v>
      </c>
      <c r="N476" s="50" t="str">
        <f>'1-4. Gather employee data'!P476</f>
        <v>Cook</v>
      </c>
      <c r="O476" s="50" t="str">
        <f>'1-4. Gather employee data'!T476</f>
        <v>IL</v>
      </c>
      <c r="P476" s="50" t="str">
        <f>'1-4. Gather employee data'!V476</f>
        <v>Cook County, IL</v>
      </c>
      <c r="Q476" s="59">
        <f>VLOOKUP(P476,'6. Gather living wage data'!$B$11:$Q$1048576,16,FALSE)</f>
        <v>17.46</v>
      </c>
      <c r="R476" s="60">
        <f>Q476*'Standards &amp; Assumptions'!$C$10*'Standards &amp; Assumptions'!$C$11</f>
        <v>36316.800000000003</v>
      </c>
      <c r="S476" s="28">
        <f t="shared" si="48"/>
        <v>2.1210692570153782</v>
      </c>
      <c r="T476" s="27">
        <f t="shared" si="49"/>
        <v>4521.4780424312703</v>
      </c>
      <c r="U476" s="26" t="str">
        <f t="shared" si="50"/>
        <v>Yes</v>
      </c>
      <c r="V476" s="26">
        <f>R476*('Standards &amp; Assumptions'!$C$12)</f>
        <v>5447.52</v>
      </c>
      <c r="W476" s="26">
        <f t="shared" si="51"/>
        <v>30869.280000000002</v>
      </c>
      <c r="X476" s="26">
        <f t="shared" si="52"/>
        <v>41764.320000000007</v>
      </c>
      <c r="Y476" s="26" t="str">
        <f t="shared" si="53"/>
        <v>Yes</v>
      </c>
    </row>
    <row r="477" spans="2:25" ht="15" thickBot="1" x14ac:dyDescent="0.35">
      <c r="B477" s="154">
        <f>'1-4. Gather employee data'!B477</f>
        <v>465</v>
      </c>
      <c r="C477" s="50" t="str">
        <f>'1-4. Gather employee data'!C477</f>
        <v>Sales Associate</v>
      </c>
      <c r="D477" s="50" t="str">
        <f>'1-4. Gather employee data'!D477</f>
        <v>Apparel</v>
      </c>
      <c r="E477" s="61">
        <f>'1-4. Gather employee data'!E477</f>
        <v>43983</v>
      </c>
      <c r="F477" s="61">
        <f>'1-4. Gather employee data'!F477</f>
        <v>43647</v>
      </c>
      <c r="G477" s="60">
        <f>'1-4. Gather employee data'!I477</f>
        <v>38824.019082415442</v>
      </c>
      <c r="H477" s="50">
        <f>'1-4. Gather employee data'!J477</f>
        <v>1981.32</v>
      </c>
      <c r="I477" s="59">
        <f>'1-4. Gather employee data'!K477</f>
        <v>19.595027094268186</v>
      </c>
      <c r="J477" s="50" t="str">
        <f>'1-4. Gather employee data'!L477</f>
        <v>Active</v>
      </c>
      <c r="K477" s="50" t="str">
        <f>'1-4. Gather employee data'!M477</f>
        <v>FT</v>
      </c>
      <c r="L477" s="50" t="str">
        <f>'1-4. Gather employee data'!N477</f>
        <v>N/A</v>
      </c>
      <c r="M477" s="50" t="str">
        <f>'1-4. Gather employee data'!O477</f>
        <v>Chicago</v>
      </c>
      <c r="N477" s="50" t="str">
        <f>'1-4. Gather employee data'!P477</f>
        <v>Cook</v>
      </c>
      <c r="O477" s="50" t="str">
        <f>'1-4. Gather employee data'!T477</f>
        <v>IL</v>
      </c>
      <c r="P477" s="50" t="str">
        <f>'1-4. Gather employee data'!V477</f>
        <v>Cook County, IL</v>
      </c>
      <c r="Q477" s="59">
        <f>VLOOKUP(P477,'6. Gather living wage data'!$B$11:$Q$1048576,16,FALSE)</f>
        <v>17.46</v>
      </c>
      <c r="R477" s="60">
        <f>Q477*'Standards &amp; Assumptions'!$C$10*'Standards &amp; Assumptions'!$C$11</f>
        <v>36316.800000000003</v>
      </c>
      <c r="S477" s="28">
        <f t="shared" si="48"/>
        <v>2.1350270942681853</v>
      </c>
      <c r="T477" s="27">
        <f t="shared" si="49"/>
        <v>2507.2190824154386</v>
      </c>
      <c r="U477" s="26" t="str">
        <f t="shared" si="50"/>
        <v>Yes</v>
      </c>
      <c r="V477" s="26">
        <f>R477*('Standards &amp; Assumptions'!$C$12)</f>
        <v>5447.52</v>
      </c>
      <c r="W477" s="26">
        <f t="shared" si="51"/>
        <v>30869.280000000002</v>
      </c>
      <c r="X477" s="26">
        <f t="shared" si="52"/>
        <v>41764.320000000007</v>
      </c>
      <c r="Y477" s="26" t="str">
        <f t="shared" si="53"/>
        <v>Yes</v>
      </c>
    </row>
    <row r="478" spans="2:25" ht="15" thickBot="1" x14ac:dyDescent="0.35">
      <c r="B478" s="154">
        <f>'1-4. Gather employee data'!B478</f>
        <v>466</v>
      </c>
      <c r="C478" s="50" t="str">
        <f>'1-4. Gather employee data'!C478</f>
        <v>Sales Associate</v>
      </c>
      <c r="D478" s="50" t="str">
        <f>'1-4. Gather employee data'!D478</f>
        <v>Apparel</v>
      </c>
      <c r="E478" s="61">
        <f>'1-4. Gather employee data'!E478</f>
        <v>43983</v>
      </c>
      <c r="F478" s="61">
        <f>'1-4. Gather employee data'!F478</f>
        <v>43647</v>
      </c>
      <c r="G478" s="60">
        <f>'1-4. Gather employee data'!I478</f>
        <v>37816.222530921121</v>
      </c>
      <c r="H478" s="50">
        <f>'1-4. Gather employee data'!J478</f>
        <v>1929.18</v>
      </c>
      <c r="I478" s="59">
        <f>'1-4. Gather employee data'!K478</f>
        <v>19.602226091355455</v>
      </c>
      <c r="J478" s="50" t="str">
        <f>'1-4. Gather employee data'!L478</f>
        <v>Active</v>
      </c>
      <c r="K478" s="50" t="str">
        <f>'1-4. Gather employee data'!M478</f>
        <v>FT</v>
      </c>
      <c r="L478" s="50" t="str">
        <f>'1-4. Gather employee data'!N478</f>
        <v>N/A</v>
      </c>
      <c r="M478" s="50" t="str">
        <f>'1-4. Gather employee data'!O478</f>
        <v>Chicago</v>
      </c>
      <c r="N478" s="50" t="str">
        <f>'1-4. Gather employee data'!P478</f>
        <v>Cook</v>
      </c>
      <c r="O478" s="50" t="str">
        <f>'1-4. Gather employee data'!T478</f>
        <v>IL</v>
      </c>
      <c r="P478" s="50" t="str">
        <f>'1-4. Gather employee data'!V478</f>
        <v>Cook County, IL</v>
      </c>
      <c r="Q478" s="59">
        <f>VLOOKUP(P478,'6. Gather living wage data'!$B$11:$Q$1048576,16,FALSE)</f>
        <v>17.46</v>
      </c>
      <c r="R478" s="60">
        <f>Q478*'Standards &amp; Assumptions'!$C$10*'Standards &amp; Assumptions'!$C$11</f>
        <v>36316.800000000003</v>
      </c>
      <c r="S478" s="28">
        <f t="shared" si="48"/>
        <v>2.1422260913554538</v>
      </c>
      <c r="T478" s="27">
        <f t="shared" si="49"/>
        <v>1499.4225309211179</v>
      </c>
      <c r="U478" s="26" t="str">
        <f t="shared" si="50"/>
        <v>Yes</v>
      </c>
      <c r="V478" s="26">
        <f>R478*('Standards &amp; Assumptions'!$C$12)</f>
        <v>5447.52</v>
      </c>
      <c r="W478" s="26">
        <f t="shared" si="51"/>
        <v>30869.280000000002</v>
      </c>
      <c r="X478" s="26">
        <f t="shared" si="52"/>
        <v>41764.320000000007</v>
      </c>
      <c r="Y478" s="26" t="str">
        <f t="shared" si="53"/>
        <v>Yes</v>
      </c>
    </row>
    <row r="479" spans="2:25" ht="15" thickBot="1" x14ac:dyDescent="0.35">
      <c r="B479" s="154">
        <f>'1-4. Gather employee data'!B479</f>
        <v>467</v>
      </c>
      <c r="C479" s="50" t="str">
        <f>'1-4. Gather employee data'!C479</f>
        <v>Sales Associate</v>
      </c>
      <c r="D479" s="50" t="str">
        <f>'1-4. Gather employee data'!D479</f>
        <v>Apparel</v>
      </c>
      <c r="E479" s="61">
        <f>'1-4. Gather employee data'!E479</f>
        <v>43983</v>
      </c>
      <c r="F479" s="61">
        <f>'1-4. Gather employee data'!F479</f>
        <v>43647</v>
      </c>
      <c r="G479" s="60">
        <f>'1-4. Gather employee data'!I479</f>
        <v>36803.610884124901</v>
      </c>
      <c r="H479" s="50">
        <f>'1-4. Gather employee data'!J479</f>
        <v>1877.04</v>
      </c>
      <c r="I479" s="59">
        <f>'1-4. Gather employee data'!K479</f>
        <v>19.607259772900367</v>
      </c>
      <c r="J479" s="50" t="str">
        <f>'1-4. Gather employee data'!L479</f>
        <v>Active</v>
      </c>
      <c r="K479" s="50" t="str">
        <f>'1-4. Gather employee data'!M479</f>
        <v>FT</v>
      </c>
      <c r="L479" s="50" t="str">
        <f>'1-4. Gather employee data'!N479</f>
        <v>N/A</v>
      </c>
      <c r="M479" s="50" t="str">
        <f>'1-4. Gather employee data'!O479</f>
        <v>Chicago</v>
      </c>
      <c r="N479" s="50" t="str">
        <f>'1-4. Gather employee data'!P479</f>
        <v>Cook</v>
      </c>
      <c r="O479" s="50" t="str">
        <f>'1-4. Gather employee data'!T479</f>
        <v>IL</v>
      </c>
      <c r="P479" s="50" t="str">
        <f>'1-4. Gather employee data'!V479</f>
        <v>Cook County, IL</v>
      </c>
      <c r="Q479" s="59">
        <f>VLOOKUP(P479,'6. Gather living wage data'!$B$11:$Q$1048576,16,FALSE)</f>
        <v>17.46</v>
      </c>
      <c r="R479" s="60">
        <f>Q479*'Standards &amp; Assumptions'!$C$10*'Standards &amp; Assumptions'!$C$11</f>
        <v>36316.800000000003</v>
      </c>
      <c r="S479" s="28">
        <f t="shared" si="48"/>
        <v>2.147259772900366</v>
      </c>
      <c r="T479" s="27">
        <f t="shared" si="49"/>
        <v>486.81088412489771</v>
      </c>
      <c r="U479" s="26" t="str">
        <f t="shared" si="50"/>
        <v>Yes</v>
      </c>
      <c r="V479" s="26">
        <f>R479*('Standards &amp; Assumptions'!$C$12)</f>
        <v>5447.52</v>
      </c>
      <c r="W479" s="26">
        <f t="shared" si="51"/>
        <v>30869.280000000002</v>
      </c>
      <c r="X479" s="26">
        <f t="shared" si="52"/>
        <v>41764.320000000007</v>
      </c>
      <c r="Y479" s="26" t="str">
        <f t="shared" si="53"/>
        <v>Yes</v>
      </c>
    </row>
    <row r="480" spans="2:25" ht="15" thickBot="1" x14ac:dyDescent="0.35">
      <c r="B480" s="154">
        <f>'1-4. Gather employee data'!B480</f>
        <v>468</v>
      </c>
      <c r="C480" s="50" t="str">
        <f>'1-4. Gather employee data'!C480</f>
        <v>Senior Sales Associate</v>
      </c>
      <c r="D480" s="50" t="str">
        <f>'1-4. Gather employee data'!D480</f>
        <v>Apparel</v>
      </c>
      <c r="E480" s="61">
        <f>'1-4. Gather employee data'!E480</f>
        <v>42736</v>
      </c>
      <c r="F480" s="61">
        <f>'1-4. Gather employee data'!F480</f>
        <v>43647</v>
      </c>
      <c r="G480" s="60">
        <f>'1-4. Gather employee data'!I480</f>
        <v>35803.027629585333</v>
      </c>
      <c r="H480" s="50">
        <f>'1-4. Gather employee data'!J480</f>
        <v>1824.9</v>
      </c>
      <c r="I480" s="59">
        <f>'1-4. Gather employee data'!K480</f>
        <v>19.619172354422343</v>
      </c>
      <c r="J480" s="50" t="str">
        <f>'1-4. Gather employee data'!L480</f>
        <v>Active</v>
      </c>
      <c r="K480" s="50" t="str">
        <f>'1-4. Gather employee data'!M480</f>
        <v>FT</v>
      </c>
      <c r="L480" s="50" t="str">
        <f>'1-4. Gather employee data'!N480</f>
        <v>N/A</v>
      </c>
      <c r="M480" s="50" t="str">
        <f>'1-4. Gather employee data'!O480</f>
        <v>Chicago</v>
      </c>
      <c r="N480" s="50" t="str">
        <f>'1-4. Gather employee data'!P480</f>
        <v>Cook</v>
      </c>
      <c r="O480" s="50" t="str">
        <f>'1-4. Gather employee data'!T480</f>
        <v>IL</v>
      </c>
      <c r="P480" s="50" t="str">
        <f>'1-4. Gather employee data'!V480</f>
        <v>Cook County, IL</v>
      </c>
      <c r="Q480" s="59">
        <f>VLOOKUP(P480,'6. Gather living wage data'!$B$11:$Q$1048576,16,FALSE)</f>
        <v>17.46</v>
      </c>
      <c r="R480" s="60">
        <f>Q480*'Standards &amp; Assumptions'!$C$10*'Standards &amp; Assumptions'!$C$11</f>
        <v>36316.800000000003</v>
      </c>
      <c r="S480" s="28">
        <f t="shared" si="48"/>
        <v>2.159172354422342</v>
      </c>
      <c r="T480" s="27">
        <f t="shared" si="49"/>
        <v>-513.77237041467015</v>
      </c>
      <c r="U480" s="26" t="str">
        <f t="shared" si="50"/>
        <v>No</v>
      </c>
      <c r="V480" s="26">
        <f>R480*('Standards &amp; Assumptions'!$C$12)</f>
        <v>5447.52</v>
      </c>
      <c r="W480" s="26">
        <f t="shared" si="51"/>
        <v>30869.280000000002</v>
      </c>
      <c r="X480" s="26">
        <f t="shared" si="52"/>
        <v>41764.320000000007</v>
      </c>
      <c r="Y480" s="26" t="str">
        <f t="shared" si="53"/>
        <v>Yes</v>
      </c>
    </row>
    <row r="481" spans="2:25" ht="15" thickBot="1" x14ac:dyDescent="0.35">
      <c r="B481" s="154">
        <f>'1-4. Gather employee data'!B481</f>
        <v>469</v>
      </c>
      <c r="C481" s="50" t="str">
        <f>'1-4. Gather employee data'!C481</f>
        <v>Sales Associate</v>
      </c>
      <c r="D481" s="50" t="str">
        <f>'1-4. Gather employee data'!D481</f>
        <v>Apparel</v>
      </c>
      <c r="E481" s="61">
        <f>'1-4. Gather employee data'!E481</f>
        <v>43983</v>
      </c>
      <c r="F481" s="61">
        <f>'1-4. Gather employee data'!F481</f>
        <v>43647</v>
      </c>
      <c r="G481" s="60">
        <f>'1-4. Gather employee data'!I481</f>
        <v>35930.741223840792</v>
      </c>
      <c r="H481" s="50">
        <f>'1-4. Gather employee data'!J481</f>
        <v>1824.9</v>
      </c>
      <c r="I481" s="59">
        <f>'1-4. Gather employee data'!K481</f>
        <v>19.689156240802671</v>
      </c>
      <c r="J481" s="50" t="str">
        <f>'1-4. Gather employee data'!L481</f>
        <v>Active</v>
      </c>
      <c r="K481" s="50" t="str">
        <f>'1-4. Gather employee data'!M481</f>
        <v>FT</v>
      </c>
      <c r="L481" s="50" t="str">
        <f>'1-4. Gather employee data'!N481</f>
        <v>N/A</v>
      </c>
      <c r="M481" s="50" t="str">
        <f>'1-4. Gather employee data'!O481</f>
        <v>Chicago</v>
      </c>
      <c r="N481" s="50" t="str">
        <f>'1-4. Gather employee data'!P481</f>
        <v>Cook</v>
      </c>
      <c r="O481" s="50" t="str">
        <f>'1-4. Gather employee data'!T481</f>
        <v>IL</v>
      </c>
      <c r="P481" s="50" t="str">
        <f>'1-4. Gather employee data'!V481</f>
        <v>Cook County, IL</v>
      </c>
      <c r="Q481" s="59">
        <f>VLOOKUP(P481,'6. Gather living wage data'!$B$11:$Q$1048576,16,FALSE)</f>
        <v>17.46</v>
      </c>
      <c r="R481" s="60">
        <f>Q481*'Standards &amp; Assumptions'!$C$10*'Standards &amp; Assumptions'!$C$11</f>
        <v>36316.800000000003</v>
      </c>
      <c r="S481" s="28">
        <f t="shared" si="48"/>
        <v>2.2291562408026699</v>
      </c>
      <c r="T481" s="27">
        <f t="shared" si="49"/>
        <v>-386.05877615921054</v>
      </c>
      <c r="U481" s="26" t="str">
        <f t="shared" si="50"/>
        <v>No</v>
      </c>
      <c r="V481" s="26">
        <f>R481*('Standards &amp; Assumptions'!$C$12)</f>
        <v>5447.52</v>
      </c>
      <c r="W481" s="26">
        <f t="shared" si="51"/>
        <v>30869.280000000002</v>
      </c>
      <c r="X481" s="26">
        <f t="shared" si="52"/>
        <v>41764.320000000007</v>
      </c>
      <c r="Y481" s="26" t="str">
        <f t="shared" si="53"/>
        <v>Yes</v>
      </c>
    </row>
    <row r="482" spans="2:25" ht="15" thickBot="1" x14ac:dyDescent="0.35">
      <c r="B482" s="154">
        <f>'1-4. Gather employee data'!B482</f>
        <v>470</v>
      </c>
      <c r="C482" s="50" t="str">
        <f>'1-4. Gather employee data'!C482</f>
        <v>Sales Associate</v>
      </c>
      <c r="D482" s="50" t="str">
        <f>'1-4. Gather employee data'!D482</f>
        <v>Apparel</v>
      </c>
      <c r="E482" s="61">
        <f>'1-4. Gather employee data'!E482</f>
        <v>43983</v>
      </c>
      <c r="F482" s="61">
        <f>'1-4. Gather employee data'!F482</f>
        <v>43647</v>
      </c>
      <c r="G482" s="60">
        <f>'1-4. Gather employee data'!I482</f>
        <v>33883.066832500437</v>
      </c>
      <c r="H482" s="50">
        <f>'1-4. Gather employee data'!J482</f>
        <v>1720.6200000000001</v>
      </c>
      <c r="I482" s="59">
        <f>'1-4. Gather employee data'!K482</f>
        <v>19.692359052260485</v>
      </c>
      <c r="J482" s="50" t="str">
        <f>'1-4. Gather employee data'!L482</f>
        <v>Active</v>
      </c>
      <c r="K482" s="50" t="str">
        <f>'1-4. Gather employee data'!M482</f>
        <v>FT</v>
      </c>
      <c r="L482" s="50" t="str">
        <f>'1-4. Gather employee data'!N482</f>
        <v>N/A</v>
      </c>
      <c r="M482" s="50" t="str">
        <f>'1-4. Gather employee data'!O482</f>
        <v>Chicago</v>
      </c>
      <c r="N482" s="50" t="str">
        <f>'1-4. Gather employee data'!P482</f>
        <v>Cook</v>
      </c>
      <c r="O482" s="50" t="str">
        <f>'1-4. Gather employee data'!T482</f>
        <v>IL</v>
      </c>
      <c r="P482" s="50" t="str">
        <f>'1-4. Gather employee data'!V482</f>
        <v>Cook County, IL</v>
      </c>
      <c r="Q482" s="59">
        <f>VLOOKUP(P482,'6. Gather living wage data'!$B$11:$Q$1048576,16,FALSE)</f>
        <v>17.46</v>
      </c>
      <c r="R482" s="60">
        <f>Q482*'Standards &amp; Assumptions'!$C$10*'Standards &amp; Assumptions'!$C$11</f>
        <v>36316.800000000003</v>
      </c>
      <c r="S482" s="28">
        <f t="shared" si="48"/>
        <v>2.2323590522604846</v>
      </c>
      <c r="T482" s="27">
        <f t="shared" si="49"/>
        <v>-2433.7331674995658</v>
      </c>
      <c r="U482" s="26" t="str">
        <f t="shared" si="50"/>
        <v>No</v>
      </c>
      <c r="V482" s="26">
        <f>R482*('Standards &amp; Assumptions'!$C$12)</f>
        <v>5447.52</v>
      </c>
      <c r="W482" s="26">
        <f t="shared" si="51"/>
        <v>30869.280000000002</v>
      </c>
      <c r="X482" s="26">
        <f t="shared" si="52"/>
        <v>41764.320000000007</v>
      </c>
      <c r="Y482" s="26" t="str">
        <f t="shared" si="53"/>
        <v>Yes</v>
      </c>
    </row>
    <row r="483" spans="2:25" ht="15" thickBot="1" x14ac:dyDescent="0.35">
      <c r="B483" s="154">
        <f>'1-4. Gather employee data'!B483</f>
        <v>471</v>
      </c>
      <c r="C483" s="50" t="str">
        <f>'1-4. Gather employee data'!C483</f>
        <v>Sales Associate</v>
      </c>
      <c r="D483" s="50" t="str">
        <f>'1-4. Gather employee data'!D483</f>
        <v>Apparel</v>
      </c>
      <c r="E483" s="61">
        <f>'1-4. Gather employee data'!E483</f>
        <v>43983</v>
      </c>
      <c r="F483" s="61">
        <f>'1-4. Gather employee data'!F483</f>
        <v>43647</v>
      </c>
      <c r="G483" s="60">
        <f>'1-4. Gather employee data'!I483</f>
        <v>33914.701276426465</v>
      </c>
      <c r="H483" s="50">
        <f>'1-4. Gather employee data'!J483</f>
        <v>1720.6200000000001</v>
      </c>
      <c r="I483" s="59">
        <f>'1-4. Gather employee data'!K483</f>
        <v>19.710744543493892</v>
      </c>
      <c r="J483" s="50" t="str">
        <f>'1-4. Gather employee data'!L483</f>
        <v>Active</v>
      </c>
      <c r="K483" s="50" t="str">
        <f>'1-4. Gather employee data'!M483</f>
        <v>FT</v>
      </c>
      <c r="L483" s="50" t="str">
        <f>'1-4. Gather employee data'!N483</f>
        <v>N/A</v>
      </c>
      <c r="M483" s="50" t="str">
        <f>'1-4. Gather employee data'!O483</f>
        <v>Chicago</v>
      </c>
      <c r="N483" s="50" t="str">
        <f>'1-4. Gather employee data'!P483</f>
        <v>Cook</v>
      </c>
      <c r="O483" s="50" t="str">
        <f>'1-4. Gather employee data'!T483</f>
        <v>IL</v>
      </c>
      <c r="P483" s="50" t="str">
        <f>'1-4. Gather employee data'!V483</f>
        <v>Cook County, IL</v>
      </c>
      <c r="Q483" s="59">
        <f>VLOOKUP(P483,'6. Gather living wage data'!$B$11:$Q$1048576,16,FALSE)</f>
        <v>17.46</v>
      </c>
      <c r="R483" s="60">
        <f>Q483*'Standards &amp; Assumptions'!$C$10*'Standards &amp; Assumptions'!$C$11</f>
        <v>36316.800000000003</v>
      </c>
      <c r="S483" s="28">
        <f t="shared" si="48"/>
        <v>2.2507445434938909</v>
      </c>
      <c r="T483" s="27">
        <f t="shared" si="49"/>
        <v>-2402.0987235735374</v>
      </c>
      <c r="U483" s="26" t="str">
        <f t="shared" si="50"/>
        <v>No</v>
      </c>
      <c r="V483" s="26">
        <f>R483*('Standards &amp; Assumptions'!$C$12)</f>
        <v>5447.52</v>
      </c>
      <c r="W483" s="26">
        <f t="shared" si="51"/>
        <v>30869.280000000002</v>
      </c>
      <c r="X483" s="26">
        <f t="shared" si="52"/>
        <v>41764.320000000007</v>
      </c>
      <c r="Y483" s="26" t="str">
        <f t="shared" si="53"/>
        <v>Yes</v>
      </c>
    </row>
    <row r="484" spans="2:25" ht="15" thickBot="1" x14ac:dyDescent="0.35">
      <c r="B484" s="154">
        <f>'1-4. Gather employee data'!B484</f>
        <v>472</v>
      </c>
      <c r="C484" s="50" t="str">
        <f>'1-4. Gather employee data'!C484</f>
        <v>Sales Associate</v>
      </c>
      <c r="D484" s="50" t="str">
        <f>'1-4. Gather employee data'!D484</f>
        <v>Apparel</v>
      </c>
      <c r="E484" s="61">
        <f>'1-4. Gather employee data'!E484</f>
        <v>43983</v>
      </c>
      <c r="F484" s="61">
        <f>'1-4. Gather employee data'!F484</f>
        <v>43647</v>
      </c>
      <c r="G484" s="60">
        <f>'1-4. Gather employee data'!I484</f>
        <v>32920.07083982625</v>
      </c>
      <c r="H484" s="50">
        <f>'1-4. Gather employee data'!J484</f>
        <v>1668.48</v>
      </c>
      <c r="I484" s="59">
        <f>'1-4. Gather employee data'!K484</f>
        <v>19.730575637602037</v>
      </c>
      <c r="J484" s="50" t="str">
        <f>'1-4. Gather employee data'!L484</f>
        <v>Active</v>
      </c>
      <c r="K484" s="50" t="str">
        <f>'1-4. Gather employee data'!M484</f>
        <v>FT</v>
      </c>
      <c r="L484" s="50" t="str">
        <f>'1-4. Gather employee data'!N484</f>
        <v>N/A</v>
      </c>
      <c r="M484" s="50" t="str">
        <f>'1-4. Gather employee data'!O484</f>
        <v>Chicago</v>
      </c>
      <c r="N484" s="50" t="str">
        <f>'1-4. Gather employee data'!P484</f>
        <v>Cook</v>
      </c>
      <c r="O484" s="50" t="str">
        <f>'1-4. Gather employee data'!T484</f>
        <v>IL</v>
      </c>
      <c r="P484" s="50" t="str">
        <f>'1-4. Gather employee data'!V484</f>
        <v>Cook County, IL</v>
      </c>
      <c r="Q484" s="59">
        <f>VLOOKUP(P484,'6. Gather living wage data'!$B$11:$Q$1048576,16,FALSE)</f>
        <v>17.46</v>
      </c>
      <c r="R484" s="60">
        <f>Q484*'Standards &amp; Assumptions'!$C$10*'Standards &amp; Assumptions'!$C$11</f>
        <v>36316.800000000003</v>
      </c>
      <c r="S484" s="28">
        <f t="shared" si="48"/>
        <v>2.2705756376020361</v>
      </c>
      <c r="T484" s="27">
        <f t="shared" si="49"/>
        <v>-3396.7291601737525</v>
      </c>
      <c r="U484" s="26" t="str">
        <f t="shared" si="50"/>
        <v>No</v>
      </c>
      <c r="V484" s="26">
        <f>R484*('Standards &amp; Assumptions'!$C$12)</f>
        <v>5447.52</v>
      </c>
      <c r="W484" s="26">
        <f t="shared" si="51"/>
        <v>30869.280000000002</v>
      </c>
      <c r="X484" s="26">
        <f t="shared" si="52"/>
        <v>41764.320000000007</v>
      </c>
      <c r="Y484" s="26" t="str">
        <f t="shared" si="53"/>
        <v>Yes</v>
      </c>
    </row>
    <row r="485" spans="2:25" ht="15" thickBot="1" x14ac:dyDescent="0.35">
      <c r="B485" s="154">
        <f>'1-4. Gather employee data'!B485</f>
        <v>473</v>
      </c>
      <c r="C485" s="50" t="str">
        <f>'1-4. Gather employee data'!C485</f>
        <v>Sales Associate</v>
      </c>
      <c r="D485" s="50" t="str">
        <f>'1-4. Gather employee data'!D485</f>
        <v>Apparel</v>
      </c>
      <c r="E485" s="61">
        <f>'1-4. Gather employee data'!E485</f>
        <v>43983</v>
      </c>
      <c r="F485" s="61">
        <f>'1-4. Gather employee data'!F485</f>
        <v>43647</v>
      </c>
      <c r="G485" s="60">
        <f>'1-4. Gather employee data'!I485</f>
        <v>31911.349196026786</v>
      </c>
      <c r="H485" s="50">
        <f>'1-4. Gather employee data'!J485</f>
        <v>1616.34</v>
      </c>
      <c r="I485" s="59">
        <f>'1-4. Gather employee data'!K485</f>
        <v>19.742968184928163</v>
      </c>
      <c r="J485" s="50" t="str">
        <f>'1-4. Gather employee data'!L485</f>
        <v>Active</v>
      </c>
      <c r="K485" s="50" t="str">
        <f>'1-4. Gather employee data'!M485</f>
        <v>FT</v>
      </c>
      <c r="L485" s="50" t="str">
        <f>'1-4. Gather employee data'!N485</f>
        <v>N/A</v>
      </c>
      <c r="M485" s="50" t="str">
        <f>'1-4. Gather employee data'!O485</f>
        <v>Chicago</v>
      </c>
      <c r="N485" s="50" t="str">
        <f>'1-4. Gather employee data'!P485</f>
        <v>Cook</v>
      </c>
      <c r="O485" s="50" t="str">
        <f>'1-4. Gather employee data'!T485</f>
        <v>IL</v>
      </c>
      <c r="P485" s="50" t="str">
        <f>'1-4. Gather employee data'!V485</f>
        <v>Cook County, IL</v>
      </c>
      <c r="Q485" s="59">
        <f>VLOOKUP(P485,'6. Gather living wage data'!$B$11:$Q$1048576,16,FALSE)</f>
        <v>17.46</v>
      </c>
      <c r="R485" s="60">
        <f>Q485*'Standards &amp; Assumptions'!$C$10*'Standards &amp; Assumptions'!$C$11</f>
        <v>36316.800000000003</v>
      </c>
      <c r="S485" s="28">
        <f t="shared" si="48"/>
        <v>2.282968184928162</v>
      </c>
      <c r="T485" s="27">
        <f t="shared" si="49"/>
        <v>-4405.4508039732173</v>
      </c>
      <c r="U485" s="26" t="str">
        <f t="shared" si="50"/>
        <v>No</v>
      </c>
      <c r="V485" s="26">
        <f>R485*('Standards &amp; Assumptions'!$C$12)</f>
        <v>5447.52</v>
      </c>
      <c r="W485" s="26">
        <f t="shared" si="51"/>
        <v>30869.280000000002</v>
      </c>
      <c r="X485" s="26">
        <f t="shared" si="52"/>
        <v>41764.320000000007</v>
      </c>
      <c r="Y485" s="26" t="str">
        <f t="shared" si="53"/>
        <v>Yes</v>
      </c>
    </row>
    <row r="486" spans="2:25" ht="15" thickBot="1" x14ac:dyDescent="0.35">
      <c r="B486" s="154">
        <f>'1-4. Gather employee data'!B486</f>
        <v>474</v>
      </c>
      <c r="C486" s="50" t="str">
        <f>'1-4. Gather employee data'!C486</f>
        <v>Sales Associate</v>
      </c>
      <c r="D486" s="50" t="str">
        <f>'1-4. Gather employee data'!D486</f>
        <v>Apparel</v>
      </c>
      <c r="E486" s="61">
        <f>'1-4. Gather employee data'!E486</f>
        <v>44029</v>
      </c>
      <c r="F486" s="61">
        <f>'1-4. Gather employee data'!F486</f>
        <v>43647</v>
      </c>
      <c r="G486" s="60">
        <f>'1-4. Gather employee data'!I486</f>
        <v>41186.068800405752</v>
      </c>
      <c r="H486" s="50">
        <f>'1-4. Gather employee data'!J486</f>
        <v>2085.6</v>
      </c>
      <c r="I486" s="59">
        <f>'1-4. Gather employee data'!K486</f>
        <v>19.747827387996622</v>
      </c>
      <c r="J486" s="50" t="str">
        <f>'1-4. Gather employee data'!L486</f>
        <v>Active</v>
      </c>
      <c r="K486" s="50" t="str">
        <f>'1-4. Gather employee data'!M486</f>
        <v>FT</v>
      </c>
      <c r="L486" s="50" t="str">
        <f>'1-4. Gather employee data'!N486</f>
        <v>N/A</v>
      </c>
      <c r="M486" s="50" t="str">
        <f>'1-4. Gather employee data'!O486</f>
        <v>Chicago</v>
      </c>
      <c r="N486" s="50" t="str">
        <f>'1-4. Gather employee data'!P486</f>
        <v>Cook</v>
      </c>
      <c r="O486" s="50" t="str">
        <f>'1-4. Gather employee data'!T486</f>
        <v>IL</v>
      </c>
      <c r="P486" s="50" t="str">
        <f>'1-4. Gather employee data'!V486</f>
        <v>Cook County, IL</v>
      </c>
      <c r="Q486" s="59">
        <f>VLOOKUP(P486,'6. Gather living wage data'!$B$11:$Q$1048576,16,FALSE)</f>
        <v>17.46</v>
      </c>
      <c r="R486" s="60">
        <f>Q486*'Standards &amp; Assumptions'!$C$10*'Standards &amp; Assumptions'!$C$11</f>
        <v>36316.800000000003</v>
      </c>
      <c r="S486" s="28">
        <f t="shared" si="48"/>
        <v>2.2878273879966216</v>
      </c>
      <c r="T486" s="27">
        <f t="shared" si="49"/>
        <v>4869.2688004057491</v>
      </c>
      <c r="U486" s="26" t="str">
        <f t="shared" si="50"/>
        <v>Yes</v>
      </c>
      <c r="V486" s="26">
        <f>R486*('Standards &amp; Assumptions'!$C$12)</f>
        <v>5447.52</v>
      </c>
      <c r="W486" s="26">
        <f t="shared" si="51"/>
        <v>30869.280000000002</v>
      </c>
      <c r="X486" s="26">
        <f t="shared" si="52"/>
        <v>41764.320000000007</v>
      </c>
      <c r="Y486" s="26" t="str">
        <f t="shared" si="53"/>
        <v>Yes</v>
      </c>
    </row>
    <row r="487" spans="2:25" ht="15" thickBot="1" x14ac:dyDescent="0.35">
      <c r="B487" s="154">
        <f>'1-4. Gather employee data'!B487</f>
        <v>475</v>
      </c>
      <c r="C487" s="50" t="str">
        <f>'1-4. Gather employee data'!C487</f>
        <v>Sales Associate</v>
      </c>
      <c r="D487" s="50" t="str">
        <f>'1-4. Gather employee data'!D487</f>
        <v>Apparel</v>
      </c>
      <c r="E487" s="61">
        <f>'1-4. Gather employee data'!E487</f>
        <v>44031</v>
      </c>
      <c r="F487" s="61">
        <f>'1-4. Gather employee data'!F487</f>
        <v>43647</v>
      </c>
      <c r="G487" s="60">
        <f>'1-4. Gather employee data'!I487</f>
        <v>41239.547787582982</v>
      </c>
      <c r="H487" s="50">
        <f>'1-4. Gather employee data'!J487</f>
        <v>2085.6</v>
      </c>
      <c r="I487" s="59">
        <f>'1-4. Gather employee data'!K487</f>
        <v>19.77346940332901</v>
      </c>
      <c r="J487" s="50" t="str">
        <f>'1-4. Gather employee data'!L487</f>
        <v>Active</v>
      </c>
      <c r="K487" s="50" t="str">
        <f>'1-4. Gather employee data'!M487</f>
        <v>FT</v>
      </c>
      <c r="L487" s="50" t="str">
        <f>'1-4. Gather employee data'!N487</f>
        <v>N/A</v>
      </c>
      <c r="M487" s="50" t="str">
        <f>'1-4. Gather employee data'!O487</f>
        <v>Chicago</v>
      </c>
      <c r="N487" s="50" t="str">
        <f>'1-4. Gather employee data'!P487</f>
        <v>Cook</v>
      </c>
      <c r="O487" s="50" t="str">
        <f>'1-4. Gather employee data'!T487</f>
        <v>IL</v>
      </c>
      <c r="P487" s="50" t="str">
        <f>'1-4. Gather employee data'!V487</f>
        <v>Cook County, IL</v>
      </c>
      <c r="Q487" s="59">
        <f>VLOOKUP(P487,'6. Gather living wage data'!$B$11:$Q$1048576,16,FALSE)</f>
        <v>17.46</v>
      </c>
      <c r="R487" s="60">
        <f>Q487*'Standards &amp; Assumptions'!$C$10*'Standards &amp; Assumptions'!$C$11</f>
        <v>36316.800000000003</v>
      </c>
      <c r="S487" s="28">
        <f t="shared" si="48"/>
        <v>2.3134694033290089</v>
      </c>
      <c r="T487" s="27">
        <f t="shared" si="49"/>
        <v>4922.7477875829791</v>
      </c>
      <c r="U487" s="26" t="str">
        <f t="shared" si="50"/>
        <v>Yes</v>
      </c>
      <c r="V487" s="26">
        <f>R487*('Standards &amp; Assumptions'!$C$12)</f>
        <v>5447.52</v>
      </c>
      <c r="W487" s="26">
        <f t="shared" si="51"/>
        <v>30869.280000000002</v>
      </c>
      <c r="X487" s="26">
        <f t="shared" si="52"/>
        <v>41764.320000000007</v>
      </c>
      <c r="Y487" s="26" t="str">
        <f t="shared" si="53"/>
        <v>Yes</v>
      </c>
    </row>
    <row r="488" spans="2:25" ht="15" thickBot="1" x14ac:dyDescent="0.35">
      <c r="B488" s="154">
        <f>'1-4. Gather employee data'!B488</f>
        <v>476</v>
      </c>
      <c r="C488" s="50" t="str">
        <f>'1-4. Gather employee data'!C488</f>
        <v>Sales Associate</v>
      </c>
      <c r="D488" s="50" t="str">
        <f>'1-4. Gather employee data'!D488</f>
        <v>Apparel</v>
      </c>
      <c r="E488" s="61">
        <f>'1-4. Gather employee data'!E488</f>
        <v>44032</v>
      </c>
      <c r="F488" s="61">
        <f>'1-4. Gather employee data'!F488</f>
        <v>43647</v>
      </c>
      <c r="G488" s="60">
        <f>'1-4. Gather employee data'!I488</f>
        <v>41333.010994959492</v>
      </c>
      <c r="H488" s="50">
        <f>'1-4. Gather employee data'!J488</f>
        <v>2085.6</v>
      </c>
      <c r="I488" s="59">
        <f>'1-4. Gather employee data'!K488</f>
        <v>19.818282985692125</v>
      </c>
      <c r="J488" s="50" t="str">
        <f>'1-4. Gather employee data'!L488</f>
        <v>Active</v>
      </c>
      <c r="K488" s="50" t="str">
        <f>'1-4. Gather employee data'!M488</f>
        <v>FT</v>
      </c>
      <c r="L488" s="50" t="str">
        <f>'1-4. Gather employee data'!N488</f>
        <v>N/A</v>
      </c>
      <c r="M488" s="50" t="str">
        <f>'1-4. Gather employee data'!O488</f>
        <v>Chicago</v>
      </c>
      <c r="N488" s="50" t="str">
        <f>'1-4. Gather employee data'!P488</f>
        <v>Cook</v>
      </c>
      <c r="O488" s="50" t="str">
        <f>'1-4. Gather employee data'!T488</f>
        <v>IL</v>
      </c>
      <c r="P488" s="50" t="str">
        <f>'1-4. Gather employee data'!V488</f>
        <v>Cook County, IL</v>
      </c>
      <c r="Q488" s="59">
        <f>VLOOKUP(P488,'6. Gather living wage data'!$B$11:$Q$1048576,16,FALSE)</f>
        <v>17.46</v>
      </c>
      <c r="R488" s="60">
        <f>Q488*'Standards &amp; Assumptions'!$C$10*'Standards &amp; Assumptions'!$C$11</f>
        <v>36316.800000000003</v>
      </c>
      <c r="S488" s="28">
        <f t="shared" si="48"/>
        <v>2.3582829856921244</v>
      </c>
      <c r="T488" s="27">
        <f t="shared" si="49"/>
        <v>5016.2109949594887</v>
      </c>
      <c r="U488" s="26" t="str">
        <f t="shared" si="50"/>
        <v>Yes</v>
      </c>
      <c r="V488" s="26">
        <f>R488*('Standards &amp; Assumptions'!$C$12)</f>
        <v>5447.52</v>
      </c>
      <c r="W488" s="26">
        <f t="shared" si="51"/>
        <v>30869.280000000002</v>
      </c>
      <c r="X488" s="26">
        <f t="shared" si="52"/>
        <v>41764.320000000007</v>
      </c>
      <c r="Y488" s="26" t="str">
        <f t="shared" si="53"/>
        <v>Yes</v>
      </c>
    </row>
    <row r="489" spans="2:25" ht="15" thickBot="1" x14ac:dyDescent="0.35">
      <c r="B489" s="154">
        <f>'1-4. Gather employee data'!B489</f>
        <v>477</v>
      </c>
      <c r="C489" s="50" t="str">
        <f>'1-4. Gather employee data'!C489</f>
        <v>Sales Associate</v>
      </c>
      <c r="D489" s="50" t="str">
        <f>'1-4. Gather employee data'!D489</f>
        <v>Apparel</v>
      </c>
      <c r="E489" s="61">
        <f>'1-4. Gather employee data'!E489</f>
        <v>44023</v>
      </c>
      <c r="F489" s="61">
        <f>'1-4. Gather employee data'!F489</f>
        <v>43647</v>
      </c>
      <c r="G489" s="60">
        <f>'1-4. Gather employee data'!I489</f>
        <v>39300.334489914312</v>
      </c>
      <c r="H489" s="50">
        <f>'1-4. Gather employee data'!J489</f>
        <v>1981.32</v>
      </c>
      <c r="I489" s="59">
        <f>'1-4. Gather employee data'!K489</f>
        <v>19.835430162676555</v>
      </c>
      <c r="J489" s="50" t="str">
        <f>'1-4. Gather employee data'!L489</f>
        <v>Active</v>
      </c>
      <c r="K489" s="50" t="str">
        <f>'1-4. Gather employee data'!M489</f>
        <v>FT</v>
      </c>
      <c r="L489" s="50" t="str">
        <f>'1-4. Gather employee data'!N489</f>
        <v>N/A</v>
      </c>
      <c r="M489" s="50" t="str">
        <f>'1-4. Gather employee data'!O489</f>
        <v>Chicago</v>
      </c>
      <c r="N489" s="50" t="str">
        <f>'1-4. Gather employee data'!P489</f>
        <v>Cook</v>
      </c>
      <c r="O489" s="50" t="str">
        <f>'1-4. Gather employee data'!T489</f>
        <v>IL</v>
      </c>
      <c r="P489" s="50" t="str">
        <f>'1-4. Gather employee data'!V489</f>
        <v>Cook County, IL</v>
      </c>
      <c r="Q489" s="59">
        <f>VLOOKUP(P489,'6. Gather living wage data'!$B$11:$Q$1048576,16,FALSE)</f>
        <v>17.46</v>
      </c>
      <c r="R489" s="60">
        <f>Q489*'Standards &amp; Assumptions'!$C$10*'Standards &amp; Assumptions'!$C$11</f>
        <v>36316.800000000003</v>
      </c>
      <c r="S489" s="28">
        <f t="shared" si="48"/>
        <v>2.3754301626765546</v>
      </c>
      <c r="T489" s="27">
        <f t="shared" si="49"/>
        <v>2983.5344899143092</v>
      </c>
      <c r="U489" s="26" t="str">
        <f t="shared" si="50"/>
        <v>Yes</v>
      </c>
      <c r="V489" s="26">
        <f>R489*('Standards &amp; Assumptions'!$C$12)</f>
        <v>5447.52</v>
      </c>
      <c r="W489" s="26">
        <f t="shared" si="51"/>
        <v>30869.280000000002</v>
      </c>
      <c r="X489" s="26">
        <f t="shared" si="52"/>
        <v>41764.320000000007</v>
      </c>
      <c r="Y489" s="26" t="str">
        <f t="shared" si="53"/>
        <v>Yes</v>
      </c>
    </row>
    <row r="490" spans="2:25" ht="15" thickBot="1" x14ac:dyDescent="0.35">
      <c r="B490" s="154">
        <f>'1-4. Gather employee data'!B490</f>
        <v>478</v>
      </c>
      <c r="C490" s="50" t="str">
        <f>'1-4. Gather employee data'!C490</f>
        <v>Sales Associate</v>
      </c>
      <c r="D490" s="50" t="str">
        <f>'1-4. Gather employee data'!D490</f>
        <v>Apparel</v>
      </c>
      <c r="E490" s="61">
        <f>'1-4. Gather employee data'!E490</f>
        <v>44014</v>
      </c>
      <c r="F490" s="61">
        <f>'1-4. Gather employee data'!F490</f>
        <v>43647</v>
      </c>
      <c r="G490" s="60">
        <f>'1-4. Gather employee data'!I490</f>
        <v>37321.271499323564</v>
      </c>
      <c r="H490" s="50">
        <f>'1-4. Gather employee data'!J490</f>
        <v>1877.04</v>
      </c>
      <c r="I490" s="59">
        <f>'1-4. Gather employee data'!K490</f>
        <v>19.883045379599562</v>
      </c>
      <c r="J490" s="50" t="str">
        <f>'1-4. Gather employee data'!L490</f>
        <v>Active</v>
      </c>
      <c r="K490" s="50" t="str">
        <f>'1-4. Gather employee data'!M490</f>
        <v>FT</v>
      </c>
      <c r="L490" s="50" t="str">
        <f>'1-4. Gather employee data'!N490</f>
        <v>N/A</v>
      </c>
      <c r="M490" s="50" t="str">
        <f>'1-4. Gather employee data'!O490</f>
        <v>Chicago</v>
      </c>
      <c r="N490" s="50" t="str">
        <f>'1-4. Gather employee data'!P490</f>
        <v>Cook</v>
      </c>
      <c r="O490" s="50" t="str">
        <f>'1-4. Gather employee data'!T490</f>
        <v>IL</v>
      </c>
      <c r="P490" s="50" t="str">
        <f>'1-4. Gather employee data'!V490</f>
        <v>Cook County, IL</v>
      </c>
      <c r="Q490" s="59">
        <f>VLOOKUP(P490,'6. Gather living wage data'!$B$11:$Q$1048576,16,FALSE)</f>
        <v>17.46</v>
      </c>
      <c r="R490" s="60">
        <f>Q490*'Standards &amp; Assumptions'!$C$10*'Standards &amp; Assumptions'!$C$11</f>
        <v>36316.800000000003</v>
      </c>
      <c r="S490" s="28">
        <f t="shared" si="48"/>
        <v>2.4230453795995608</v>
      </c>
      <c r="T490" s="27">
        <f t="shared" si="49"/>
        <v>1004.4714993235611</v>
      </c>
      <c r="U490" s="26" t="str">
        <f t="shared" si="50"/>
        <v>Yes</v>
      </c>
      <c r="V490" s="26">
        <f>R490*('Standards &amp; Assumptions'!$C$12)</f>
        <v>5447.52</v>
      </c>
      <c r="W490" s="26">
        <f t="shared" si="51"/>
        <v>30869.280000000002</v>
      </c>
      <c r="X490" s="26">
        <f t="shared" si="52"/>
        <v>41764.320000000007</v>
      </c>
      <c r="Y490" s="26" t="str">
        <f t="shared" si="53"/>
        <v>Yes</v>
      </c>
    </row>
    <row r="491" spans="2:25" ht="15" thickBot="1" x14ac:dyDescent="0.35">
      <c r="B491" s="154">
        <f>'1-4. Gather employee data'!B491</f>
        <v>479</v>
      </c>
      <c r="C491" s="50" t="str">
        <f>'1-4. Gather employee data'!C491</f>
        <v>Sales Associate</v>
      </c>
      <c r="D491" s="50" t="str">
        <f>'1-4. Gather employee data'!D491</f>
        <v>Apparel</v>
      </c>
      <c r="E491" s="61">
        <f>'1-4. Gather employee data'!E491</f>
        <v>44032</v>
      </c>
      <c r="F491" s="61">
        <f>'1-4. Gather employee data'!F491</f>
        <v>43647</v>
      </c>
      <c r="G491" s="60">
        <f>'1-4. Gather employee data'!I491</f>
        <v>37437.134862025428</v>
      </c>
      <c r="H491" s="50">
        <f>'1-4. Gather employee data'!J491</f>
        <v>1877.04</v>
      </c>
      <c r="I491" s="59">
        <f>'1-4. Gather employee data'!K491</f>
        <v>19.944772014461829</v>
      </c>
      <c r="J491" s="50" t="str">
        <f>'1-4. Gather employee data'!L491</f>
        <v>Active</v>
      </c>
      <c r="K491" s="50" t="str">
        <f>'1-4. Gather employee data'!M491</f>
        <v>FT</v>
      </c>
      <c r="L491" s="50" t="str">
        <f>'1-4. Gather employee data'!N491</f>
        <v>N/A</v>
      </c>
      <c r="M491" s="50" t="str">
        <f>'1-4. Gather employee data'!O491</f>
        <v>Chicago</v>
      </c>
      <c r="N491" s="50" t="str">
        <f>'1-4. Gather employee data'!P491</f>
        <v>Cook</v>
      </c>
      <c r="O491" s="50" t="str">
        <f>'1-4. Gather employee data'!T491</f>
        <v>IL</v>
      </c>
      <c r="P491" s="50" t="str">
        <f>'1-4. Gather employee data'!V491</f>
        <v>Cook County, IL</v>
      </c>
      <c r="Q491" s="59">
        <f>VLOOKUP(P491,'6. Gather living wage data'!$B$11:$Q$1048576,16,FALSE)</f>
        <v>17.46</v>
      </c>
      <c r="R491" s="60">
        <f>Q491*'Standards &amp; Assumptions'!$C$10*'Standards &amp; Assumptions'!$C$11</f>
        <v>36316.800000000003</v>
      </c>
      <c r="S491" s="28">
        <f t="shared" si="48"/>
        <v>2.4847720144618286</v>
      </c>
      <c r="T491" s="27">
        <f t="shared" si="49"/>
        <v>1120.3348620254255</v>
      </c>
      <c r="U491" s="26" t="str">
        <f t="shared" si="50"/>
        <v>Yes</v>
      </c>
      <c r="V491" s="26">
        <f>R491*('Standards &amp; Assumptions'!$C$12)</f>
        <v>5447.52</v>
      </c>
      <c r="W491" s="26">
        <f t="shared" si="51"/>
        <v>30869.280000000002</v>
      </c>
      <c r="X491" s="26">
        <f t="shared" si="52"/>
        <v>41764.320000000007</v>
      </c>
      <c r="Y491" s="26" t="str">
        <f t="shared" si="53"/>
        <v>Yes</v>
      </c>
    </row>
    <row r="492" spans="2:25" ht="15" thickBot="1" x14ac:dyDescent="0.35">
      <c r="B492" s="154">
        <f>'1-4. Gather employee data'!B492</f>
        <v>480</v>
      </c>
      <c r="C492" s="50" t="str">
        <f>'1-4. Gather employee data'!C492</f>
        <v>Sales Associate</v>
      </c>
      <c r="D492" s="50" t="str">
        <f>'1-4. Gather employee data'!D492</f>
        <v>Apparel</v>
      </c>
      <c r="E492" s="61">
        <f>'1-4. Gather employee data'!E492</f>
        <v>44017</v>
      </c>
      <c r="F492" s="61">
        <f>'1-4. Gather employee data'!F492</f>
        <v>43647</v>
      </c>
      <c r="G492" s="60">
        <f>'1-4. Gather employee data'!I492</f>
        <v>36484.435511153562</v>
      </c>
      <c r="H492" s="50">
        <f>'1-4. Gather employee data'!J492</f>
        <v>1824.9</v>
      </c>
      <c r="I492" s="59">
        <f>'1-4. Gather employee data'!K492</f>
        <v>19.992566996083927</v>
      </c>
      <c r="J492" s="50" t="str">
        <f>'1-4. Gather employee data'!L492</f>
        <v>Active</v>
      </c>
      <c r="K492" s="50" t="str">
        <f>'1-4. Gather employee data'!M492</f>
        <v>FT</v>
      </c>
      <c r="L492" s="50" t="str">
        <f>'1-4. Gather employee data'!N492</f>
        <v>N/A</v>
      </c>
      <c r="M492" s="50" t="str">
        <f>'1-4. Gather employee data'!O492</f>
        <v>Chicago</v>
      </c>
      <c r="N492" s="50" t="str">
        <f>'1-4. Gather employee data'!P492</f>
        <v>Cook</v>
      </c>
      <c r="O492" s="50" t="str">
        <f>'1-4. Gather employee data'!T492</f>
        <v>IL</v>
      </c>
      <c r="P492" s="50" t="str">
        <f>'1-4. Gather employee data'!V492</f>
        <v>Cook County, IL</v>
      </c>
      <c r="Q492" s="59">
        <f>VLOOKUP(P492,'6. Gather living wage data'!$B$11:$Q$1048576,16,FALSE)</f>
        <v>17.46</v>
      </c>
      <c r="R492" s="60">
        <f>Q492*'Standards &amp; Assumptions'!$C$10*'Standards &amp; Assumptions'!$C$11</f>
        <v>36316.800000000003</v>
      </c>
      <c r="S492" s="28">
        <f t="shared" si="48"/>
        <v>2.5325669960839257</v>
      </c>
      <c r="T492" s="27">
        <f t="shared" si="49"/>
        <v>167.63551115355949</v>
      </c>
      <c r="U492" s="26" t="str">
        <f t="shared" si="50"/>
        <v>Yes</v>
      </c>
      <c r="V492" s="26">
        <f>R492*('Standards &amp; Assumptions'!$C$12)</f>
        <v>5447.52</v>
      </c>
      <c r="W492" s="26">
        <f t="shared" si="51"/>
        <v>30869.280000000002</v>
      </c>
      <c r="X492" s="26">
        <f t="shared" si="52"/>
        <v>41764.320000000007</v>
      </c>
      <c r="Y492" s="26" t="str">
        <f t="shared" si="53"/>
        <v>Yes</v>
      </c>
    </row>
    <row r="493" spans="2:25" ht="15" thickBot="1" x14ac:dyDescent="0.35">
      <c r="B493" s="154">
        <f>'1-4. Gather employee data'!B493</f>
        <v>481</v>
      </c>
      <c r="C493" s="50" t="str">
        <f>'1-4. Gather employee data'!C493</f>
        <v>Sales Associate</v>
      </c>
      <c r="D493" s="50" t="str">
        <f>'1-4. Gather employee data'!D493</f>
        <v>Apparel</v>
      </c>
      <c r="E493" s="61">
        <f>'1-4. Gather employee data'!E493</f>
        <v>44019</v>
      </c>
      <c r="F493" s="61">
        <f>'1-4. Gather employee data'!F493</f>
        <v>43647</v>
      </c>
      <c r="G493" s="60">
        <f>'1-4. Gather employee data'!I493</f>
        <v>36508.315701796899</v>
      </c>
      <c r="H493" s="50">
        <f>'1-4. Gather employee data'!J493</f>
        <v>1824.9</v>
      </c>
      <c r="I493" s="59">
        <f>'1-4. Gather employee data'!K493</f>
        <v>20.00565274908044</v>
      </c>
      <c r="J493" s="50" t="str">
        <f>'1-4. Gather employee data'!L493</f>
        <v>Active</v>
      </c>
      <c r="K493" s="50" t="str">
        <f>'1-4. Gather employee data'!M493</f>
        <v>FT</v>
      </c>
      <c r="L493" s="50" t="str">
        <f>'1-4. Gather employee data'!N493</f>
        <v>N/A</v>
      </c>
      <c r="M493" s="50" t="str">
        <f>'1-4. Gather employee data'!O493</f>
        <v>Chicago</v>
      </c>
      <c r="N493" s="50" t="str">
        <f>'1-4. Gather employee data'!P493</f>
        <v>Cook</v>
      </c>
      <c r="O493" s="50" t="str">
        <f>'1-4. Gather employee data'!T493</f>
        <v>IL</v>
      </c>
      <c r="P493" s="50" t="str">
        <f>'1-4. Gather employee data'!V493</f>
        <v>Cook County, IL</v>
      </c>
      <c r="Q493" s="59">
        <f>VLOOKUP(P493,'6. Gather living wage data'!$B$11:$Q$1048576,16,FALSE)</f>
        <v>17.46</v>
      </c>
      <c r="R493" s="60">
        <f>Q493*'Standards &amp; Assumptions'!$C$10*'Standards &amp; Assumptions'!$C$11</f>
        <v>36316.800000000003</v>
      </c>
      <c r="S493" s="28">
        <f t="shared" si="48"/>
        <v>2.545652749080439</v>
      </c>
      <c r="T493" s="27">
        <f t="shared" si="49"/>
        <v>191.51570179689588</v>
      </c>
      <c r="U493" s="26" t="str">
        <f t="shared" si="50"/>
        <v>Yes</v>
      </c>
      <c r="V493" s="26">
        <f>R493*('Standards &amp; Assumptions'!$C$12)</f>
        <v>5447.52</v>
      </c>
      <c r="W493" s="26">
        <f t="shared" si="51"/>
        <v>30869.280000000002</v>
      </c>
      <c r="X493" s="26">
        <f t="shared" si="52"/>
        <v>41764.320000000007</v>
      </c>
      <c r="Y493" s="26" t="str">
        <f t="shared" si="53"/>
        <v>Yes</v>
      </c>
    </row>
    <row r="494" spans="2:25" ht="15" thickBot="1" x14ac:dyDescent="0.35">
      <c r="B494" s="154">
        <f>'1-4. Gather employee data'!B494</f>
        <v>482</v>
      </c>
      <c r="C494" s="50" t="str">
        <f>'1-4. Gather employee data'!C494</f>
        <v>Sales Associate</v>
      </c>
      <c r="D494" s="50" t="str">
        <f>'1-4. Gather employee data'!D494</f>
        <v>Apparel</v>
      </c>
      <c r="E494" s="61">
        <f>'1-4. Gather employee data'!E494</f>
        <v>44022</v>
      </c>
      <c r="F494" s="61">
        <f>'1-4. Gather employee data'!F494</f>
        <v>43647</v>
      </c>
      <c r="G494" s="60">
        <f>'1-4. Gather employee data'!I494</f>
        <v>36560.867289138267</v>
      </c>
      <c r="H494" s="50">
        <f>'1-4. Gather employee data'!J494</f>
        <v>1824.9</v>
      </c>
      <c r="I494" s="59">
        <f>'1-4. Gather employee data'!K494</f>
        <v>20.034449717320545</v>
      </c>
      <c r="J494" s="50" t="str">
        <f>'1-4. Gather employee data'!L494</f>
        <v>Active</v>
      </c>
      <c r="K494" s="50" t="str">
        <f>'1-4. Gather employee data'!M494</f>
        <v>FT</v>
      </c>
      <c r="L494" s="50" t="str">
        <f>'1-4. Gather employee data'!N494</f>
        <v>N/A</v>
      </c>
      <c r="M494" s="50" t="str">
        <f>'1-4. Gather employee data'!O494</f>
        <v>Chicago</v>
      </c>
      <c r="N494" s="50" t="str">
        <f>'1-4. Gather employee data'!P494</f>
        <v>Cook</v>
      </c>
      <c r="O494" s="50" t="str">
        <f>'1-4. Gather employee data'!T494</f>
        <v>IL</v>
      </c>
      <c r="P494" s="50" t="str">
        <f>'1-4. Gather employee data'!V494</f>
        <v>Cook County, IL</v>
      </c>
      <c r="Q494" s="59">
        <f>VLOOKUP(P494,'6. Gather living wage data'!$B$11:$Q$1048576,16,FALSE)</f>
        <v>17.46</v>
      </c>
      <c r="R494" s="60">
        <f>Q494*'Standards &amp; Assumptions'!$C$10*'Standards &amp; Assumptions'!$C$11</f>
        <v>36316.800000000003</v>
      </c>
      <c r="S494" s="28">
        <f t="shared" si="48"/>
        <v>2.5744497173205438</v>
      </c>
      <c r="T494" s="27">
        <f t="shared" si="49"/>
        <v>244.06728913826373</v>
      </c>
      <c r="U494" s="26" t="str">
        <f t="shared" si="50"/>
        <v>Yes</v>
      </c>
      <c r="V494" s="26">
        <f>R494*('Standards &amp; Assumptions'!$C$12)</f>
        <v>5447.52</v>
      </c>
      <c r="W494" s="26">
        <f t="shared" si="51"/>
        <v>30869.280000000002</v>
      </c>
      <c r="X494" s="26">
        <f t="shared" si="52"/>
        <v>41764.320000000007</v>
      </c>
      <c r="Y494" s="26" t="str">
        <f t="shared" si="53"/>
        <v>Yes</v>
      </c>
    </row>
    <row r="495" spans="2:25" ht="15" thickBot="1" x14ac:dyDescent="0.35">
      <c r="B495" s="154">
        <f>'1-4. Gather employee data'!B495</f>
        <v>483</v>
      </c>
      <c r="C495" s="50" t="str">
        <f>'1-4. Gather employee data'!C495</f>
        <v>Sales Associate</v>
      </c>
      <c r="D495" s="50" t="str">
        <f>'1-4. Gather employee data'!D495</f>
        <v>Apparel</v>
      </c>
      <c r="E495" s="61">
        <f>'1-4. Gather employee data'!E495</f>
        <v>44016</v>
      </c>
      <c r="F495" s="61">
        <f>'1-4. Gather employee data'!F495</f>
        <v>43647</v>
      </c>
      <c r="G495" s="60">
        <f>'1-4. Gather employee data'!I495</f>
        <v>35528.141454210381</v>
      </c>
      <c r="H495" s="50">
        <f>'1-4. Gather employee data'!J495</f>
        <v>1772.76</v>
      </c>
      <c r="I495" s="59">
        <f>'1-4. Gather employee data'!K495</f>
        <v>20.04114570173649</v>
      </c>
      <c r="J495" s="50" t="str">
        <f>'1-4. Gather employee data'!L495</f>
        <v>Active</v>
      </c>
      <c r="K495" s="50" t="str">
        <f>'1-4. Gather employee data'!M495</f>
        <v>FT</v>
      </c>
      <c r="L495" s="50" t="str">
        <f>'1-4. Gather employee data'!N495</f>
        <v>N/A</v>
      </c>
      <c r="M495" s="50" t="str">
        <f>'1-4. Gather employee data'!O495</f>
        <v>Chicago</v>
      </c>
      <c r="N495" s="50" t="str">
        <f>'1-4. Gather employee data'!P495</f>
        <v>Cook</v>
      </c>
      <c r="O495" s="50" t="str">
        <f>'1-4. Gather employee data'!T495</f>
        <v>IL</v>
      </c>
      <c r="P495" s="50" t="str">
        <f>'1-4. Gather employee data'!V495</f>
        <v>Cook County, IL</v>
      </c>
      <c r="Q495" s="59">
        <f>VLOOKUP(P495,'6. Gather living wage data'!$B$11:$Q$1048576,16,FALSE)</f>
        <v>17.46</v>
      </c>
      <c r="R495" s="60">
        <f>Q495*'Standards &amp; Assumptions'!$C$10*'Standards &amp; Assumptions'!$C$11</f>
        <v>36316.800000000003</v>
      </c>
      <c r="S495" s="28">
        <f t="shared" si="48"/>
        <v>2.5811457017364887</v>
      </c>
      <c r="T495" s="27">
        <f t="shared" si="49"/>
        <v>-788.65854578962171</v>
      </c>
      <c r="U495" s="26" t="str">
        <f t="shared" si="50"/>
        <v>No</v>
      </c>
      <c r="V495" s="26">
        <f>R495*('Standards &amp; Assumptions'!$C$12)</f>
        <v>5447.52</v>
      </c>
      <c r="W495" s="26">
        <f t="shared" si="51"/>
        <v>30869.280000000002</v>
      </c>
      <c r="X495" s="26">
        <f t="shared" si="52"/>
        <v>41764.320000000007</v>
      </c>
      <c r="Y495" s="26" t="str">
        <f t="shared" si="53"/>
        <v>Yes</v>
      </c>
    </row>
    <row r="496" spans="2:25" ht="15" thickBot="1" x14ac:dyDescent="0.35">
      <c r="B496" s="154">
        <f>'1-4. Gather employee data'!B496</f>
        <v>484</v>
      </c>
      <c r="C496" s="50" t="str">
        <f>'1-4. Gather employee data'!C496</f>
        <v>Sales Associate</v>
      </c>
      <c r="D496" s="50" t="str">
        <f>'1-4. Gather employee data'!D496</f>
        <v>Apparel</v>
      </c>
      <c r="E496" s="61">
        <f>'1-4. Gather employee data'!E496</f>
        <v>44021</v>
      </c>
      <c r="F496" s="61">
        <f>'1-4. Gather employee data'!F496</f>
        <v>43647</v>
      </c>
      <c r="G496" s="60">
        <f>'1-4. Gather employee data'!I496</f>
        <v>35570.401515377431</v>
      </c>
      <c r="H496" s="50">
        <f>'1-4. Gather employee data'!J496</f>
        <v>1772.76</v>
      </c>
      <c r="I496" s="59">
        <f>'1-4. Gather employee data'!K496</f>
        <v>20.064984270503299</v>
      </c>
      <c r="J496" s="50" t="str">
        <f>'1-4. Gather employee data'!L496</f>
        <v>Active</v>
      </c>
      <c r="K496" s="50" t="str">
        <f>'1-4. Gather employee data'!M496</f>
        <v>FT</v>
      </c>
      <c r="L496" s="50" t="str">
        <f>'1-4. Gather employee data'!N496</f>
        <v>N/A</v>
      </c>
      <c r="M496" s="50" t="str">
        <f>'1-4. Gather employee data'!O496</f>
        <v>Chicago</v>
      </c>
      <c r="N496" s="50" t="str">
        <f>'1-4. Gather employee data'!P496</f>
        <v>Cook</v>
      </c>
      <c r="O496" s="50" t="str">
        <f>'1-4. Gather employee data'!T496</f>
        <v>IL</v>
      </c>
      <c r="P496" s="50" t="str">
        <f>'1-4. Gather employee data'!V496</f>
        <v>Cook County, IL</v>
      </c>
      <c r="Q496" s="59">
        <f>VLOOKUP(P496,'6. Gather living wage data'!$B$11:$Q$1048576,16,FALSE)</f>
        <v>17.46</v>
      </c>
      <c r="R496" s="60">
        <f>Q496*'Standards &amp; Assumptions'!$C$10*'Standards &amp; Assumptions'!$C$11</f>
        <v>36316.800000000003</v>
      </c>
      <c r="S496" s="28">
        <f t="shared" si="48"/>
        <v>2.6049842705032979</v>
      </c>
      <c r="T496" s="27">
        <f t="shared" si="49"/>
        <v>-746.39848462257214</v>
      </c>
      <c r="U496" s="26" t="str">
        <f t="shared" si="50"/>
        <v>No</v>
      </c>
      <c r="V496" s="26">
        <f>R496*('Standards &amp; Assumptions'!$C$12)</f>
        <v>5447.52</v>
      </c>
      <c r="W496" s="26">
        <f t="shared" si="51"/>
        <v>30869.280000000002</v>
      </c>
      <c r="X496" s="26">
        <f t="shared" si="52"/>
        <v>41764.320000000007</v>
      </c>
      <c r="Y496" s="26" t="str">
        <f t="shared" si="53"/>
        <v>Yes</v>
      </c>
    </row>
    <row r="497" spans="2:25" ht="15" thickBot="1" x14ac:dyDescent="0.35">
      <c r="B497" s="154">
        <f>'1-4. Gather employee data'!B497</f>
        <v>485</v>
      </c>
      <c r="C497" s="50" t="str">
        <f>'1-4. Gather employee data'!C497</f>
        <v>Sales Associate</v>
      </c>
      <c r="D497" s="50" t="str">
        <f>'1-4. Gather employee data'!D497</f>
        <v>Apparel</v>
      </c>
      <c r="E497" s="61">
        <f>'1-4. Gather employee data'!E497</f>
        <v>44030</v>
      </c>
      <c r="F497" s="61">
        <f>'1-4. Gather employee data'!F497</f>
        <v>43647</v>
      </c>
      <c r="G497" s="60">
        <f>'1-4. Gather employee data'!I497</f>
        <v>34569.954428095094</v>
      </c>
      <c r="H497" s="50">
        <f>'1-4. Gather employee data'!J497</f>
        <v>1720.6200000000001</v>
      </c>
      <c r="I497" s="59">
        <f>'1-4. Gather employee data'!K497</f>
        <v>20.09156840446763</v>
      </c>
      <c r="J497" s="50" t="str">
        <f>'1-4. Gather employee data'!L497</f>
        <v>Active</v>
      </c>
      <c r="K497" s="50" t="str">
        <f>'1-4. Gather employee data'!M497</f>
        <v>FT</v>
      </c>
      <c r="L497" s="50" t="str">
        <f>'1-4. Gather employee data'!N497</f>
        <v>N/A</v>
      </c>
      <c r="M497" s="50" t="str">
        <f>'1-4. Gather employee data'!O497</f>
        <v>Chicago</v>
      </c>
      <c r="N497" s="50" t="str">
        <f>'1-4. Gather employee data'!P497</f>
        <v>Cook</v>
      </c>
      <c r="O497" s="50" t="str">
        <f>'1-4. Gather employee data'!T497</f>
        <v>IL</v>
      </c>
      <c r="P497" s="50" t="str">
        <f>'1-4. Gather employee data'!V497</f>
        <v>Cook County, IL</v>
      </c>
      <c r="Q497" s="59">
        <f>VLOOKUP(P497,'6. Gather living wage data'!$B$11:$Q$1048576,16,FALSE)</f>
        <v>17.46</v>
      </c>
      <c r="R497" s="60">
        <f>Q497*'Standards &amp; Assumptions'!$C$10*'Standards &amp; Assumptions'!$C$11</f>
        <v>36316.800000000003</v>
      </c>
      <c r="S497" s="28">
        <f t="shared" si="48"/>
        <v>2.6315684044676289</v>
      </c>
      <c r="T497" s="27">
        <f t="shared" si="49"/>
        <v>-1746.8455719049089</v>
      </c>
      <c r="U497" s="26" t="str">
        <f t="shared" si="50"/>
        <v>No</v>
      </c>
      <c r="V497" s="26">
        <f>R497*('Standards &amp; Assumptions'!$C$12)</f>
        <v>5447.52</v>
      </c>
      <c r="W497" s="26">
        <f t="shared" si="51"/>
        <v>30869.280000000002</v>
      </c>
      <c r="X497" s="26">
        <f t="shared" si="52"/>
        <v>41764.320000000007</v>
      </c>
      <c r="Y497" s="26" t="str">
        <f t="shared" si="53"/>
        <v>Yes</v>
      </c>
    </row>
    <row r="498" spans="2:25" ht="15" thickBot="1" x14ac:dyDescent="0.35">
      <c r="B498" s="154">
        <f>'1-4. Gather employee data'!B498</f>
        <v>486</v>
      </c>
      <c r="C498" s="50" t="str">
        <f>'1-4. Gather employee data'!C498</f>
        <v>Sales Associate</v>
      </c>
      <c r="D498" s="50" t="str">
        <f>'1-4. Gather employee data'!D498</f>
        <v>Apparel</v>
      </c>
      <c r="E498" s="61">
        <f>'1-4. Gather employee data'!E498</f>
        <v>44020</v>
      </c>
      <c r="F498" s="61">
        <f>'1-4. Gather employee data'!F498</f>
        <v>43647</v>
      </c>
      <c r="G498" s="60">
        <f>'1-4. Gather employee data'!I498</f>
        <v>33567.56281721445</v>
      </c>
      <c r="H498" s="50">
        <f>'1-4. Gather employee data'!J498</f>
        <v>1668.48</v>
      </c>
      <c r="I498" s="59">
        <f>'1-4. Gather employee data'!K498</f>
        <v>20.118648600651163</v>
      </c>
      <c r="J498" s="50" t="str">
        <f>'1-4. Gather employee data'!L498</f>
        <v>Active</v>
      </c>
      <c r="K498" s="50" t="str">
        <f>'1-4. Gather employee data'!M498</f>
        <v>FT</v>
      </c>
      <c r="L498" s="50" t="str">
        <f>'1-4. Gather employee data'!N498</f>
        <v>N/A</v>
      </c>
      <c r="M498" s="50" t="str">
        <f>'1-4. Gather employee data'!O498</f>
        <v>Chicago</v>
      </c>
      <c r="N498" s="50" t="str">
        <f>'1-4. Gather employee data'!P498</f>
        <v>Cook</v>
      </c>
      <c r="O498" s="50" t="str">
        <f>'1-4. Gather employee data'!T498</f>
        <v>IL</v>
      </c>
      <c r="P498" s="50" t="str">
        <f>'1-4. Gather employee data'!V498</f>
        <v>Cook County, IL</v>
      </c>
      <c r="Q498" s="59">
        <f>VLOOKUP(P498,'6. Gather living wage data'!$B$11:$Q$1048576,16,FALSE)</f>
        <v>17.46</v>
      </c>
      <c r="R498" s="60">
        <f>Q498*'Standards &amp; Assumptions'!$C$10*'Standards &amp; Assumptions'!$C$11</f>
        <v>36316.800000000003</v>
      </c>
      <c r="S498" s="28">
        <f t="shared" si="48"/>
        <v>2.658648600651162</v>
      </c>
      <c r="T498" s="27">
        <f t="shared" si="49"/>
        <v>-2749.2371827855532</v>
      </c>
      <c r="U498" s="26" t="str">
        <f t="shared" si="50"/>
        <v>No</v>
      </c>
      <c r="V498" s="26">
        <f>R498*('Standards &amp; Assumptions'!$C$12)</f>
        <v>5447.52</v>
      </c>
      <c r="W498" s="26">
        <f t="shared" si="51"/>
        <v>30869.280000000002</v>
      </c>
      <c r="X498" s="26">
        <f t="shared" si="52"/>
        <v>41764.320000000007</v>
      </c>
      <c r="Y498" s="26" t="str">
        <f t="shared" si="53"/>
        <v>Yes</v>
      </c>
    </row>
    <row r="499" spans="2:25" ht="15" thickBot="1" x14ac:dyDescent="0.35">
      <c r="B499" s="154">
        <f>'1-4. Gather employee data'!B499</f>
        <v>487</v>
      </c>
      <c r="C499" s="50" t="str">
        <f>'1-4. Gather employee data'!C499</f>
        <v>Sales Associate</v>
      </c>
      <c r="D499" s="50" t="str">
        <f>'1-4. Gather employee data'!D499</f>
        <v>Apparel</v>
      </c>
      <c r="E499" s="61">
        <f>'1-4. Gather employee data'!E499</f>
        <v>44033</v>
      </c>
      <c r="F499" s="61">
        <f>'1-4. Gather employee data'!F499</f>
        <v>43647</v>
      </c>
      <c r="G499" s="60">
        <f>'1-4. Gather employee data'!I499</f>
        <v>33656.276451164835</v>
      </c>
      <c r="H499" s="50">
        <f>'1-4. Gather employee data'!J499</f>
        <v>1668.48</v>
      </c>
      <c r="I499" s="59">
        <f>'1-4. Gather employee data'!K499</f>
        <v>20.17181893170121</v>
      </c>
      <c r="J499" s="50" t="str">
        <f>'1-4. Gather employee data'!L499</f>
        <v>Active</v>
      </c>
      <c r="K499" s="50" t="str">
        <f>'1-4. Gather employee data'!M499</f>
        <v>FT</v>
      </c>
      <c r="L499" s="50" t="str">
        <f>'1-4. Gather employee data'!N499</f>
        <v>N/A</v>
      </c>
      <c r="M499" s="50" t="str">
        <f>'1-4. Gather employee data'!O499</f>
        <v>Chicago</v>
      </c>
      <c r="N499" s="50" t="str">
        <f>'1-4. Gather employee data'!P499</f>
        <v>Cook</v>
      </c>
      <c r="O499" s="50" t="str">
        <f>'1-4. Gather employee data'!T499</f>
        <v>IL</v>
      </c>
      <c r="P499" s="50" t="str">
        <f>'1-4. Gather employee data'!V499</f>
        <v>Cook County, IL</v>
      </c>
      <c r="Q499" s="59">
        <f>VLOOKUP(P499,'6. Gather living wage data'!$B$11:$Q$1048576,16,FALSE)</f>
        <v>17.46</v>
      </c>
      <c r="R499" s="60">
        <f>Q499*'Standards &amp; Assumptions'!$C$10*'Standards &amp; Assumptions'!$C$11</f>
        <v>36316.800000000003</v>
      </c>
      <c r="S499" s="28">
        <f t="shared" si="48"/>
        <v>2.7118189317012096</v>
      </c>
      <c r="T499" s="27">
        <f t="shared" si="49"/>
        <v>-2660.5235488351682</v>
      </c>
      <c r="U499" s="26" t="str">
        <f t="shared" si="50"/>
        <v>No</v>
      </c>
      <c r="V499" s="26">
        <f>R499*('Standards &amp; Assumptions'!$C$12)</f>
        <v>5447.52</v>
      </c>
      <c r="W499" s="26">
        <f t="shared" si="51"/>
        <v>30869.280000000002</v>
      </c>
      <c r="X499" s="26">
        <f t="shared" si="52"/>
        <v>41764.320000000007</v>
      </c>
      <c r="Y499" s="26" t="str">
        <f t="shared" si="53"/>
        <v>Yes</v>
      </c>
    </row>
    <row r="500" spans="2:25" ht="15" thickBot="1" x14ac:dyDescent="0.35">
      <c r="B500" s="154">
        <f>'1-4. Gather employee data'!B500</f>
        <v>488</v>
      </c>
      <c r="C500" s="50" t="str">
        <f>'1-4. Gather employee data'!C500</f>
        <v>Senior Sales Associate</v>
      </c>
      <c r="D500" s="50" t="str">
        <f>'1-4. Gather employee data'!D500</f>
        <v>Apparel</v>
      </c>
      <c r="E500" s="61">
        <f>'1-4. Gather employee data'!E500</f>
        <v>43831</v>
      </c>
      <c r="F500" s="61">
        <f>'1-4. Gather employee data'!F500</f>
        <v>43647</v>
      </c>
      <c r="G500" s="60">
        <f>'1-4. Gather employee data'!I500</f>
        <v>42313.446192692718</v>
      </c>
      <c r="H500" s="50">
        <f>'1-4. Gather employee data'!J500</f>
        <v>2085.6</v>
      </c>
      <c r="I500" s="59">
        <f>'1-4. Gather employee data'!K500</f>
        <v>20.28838041460142</v>
      </c>
      <c r="J500" s="50" t="str">
        <f>'1-4. Gather employee data'!L500</f>
        <v>Active</v>
      </c>
      <c r="K500" s="50" t="str">
        <f>'1-4. Gather employee data'!M500</f>
        <v>FT</v>
      </c>
      <c r="L500" s="50" t="str">
        <f>'1-4. Gather employee data'!N500</f>
        <v>N/A</v>
      </c>
      <c r="M500" s="50" t="str">
        <f>'1-4. Gather employee data'!O500</f>
        <v>Chicago</v>
      </c>
      <c r="N500" s="50" t="str">
        <f>'1-4. Gather employee data'!P500</f>
        <v>Cook</v>
      </c>
      <c r="O500" s="50" t="str">
        <f>'1-4. Gather employee data'!T500</f>
        <v>IL</v>
      </c>
      <c r="P500" s="50" t="str">
        <f>'1-4. Gather employee data'!V500</f>
        <v>Cook County, IL</v>
      </c>
      <c r="Q500" s="59">
        <f>VLOOKUP(P500,'6. Gather living wage data'!$B$11:$Q$1048576,16,FALSE)</f>
        <v>17.46</v>
      </c>
      <c r="R500" s="60">
        <f>Q500*'Standards &amp; Assumptions'!$C$10*'Standards &amp; Assumptions'!$C$11</f>
        <v>36316.800000000003</v>
      </c>
      <c r="S500" s="28">
        <f t="shared" si="48"/>
        <v>2.8283804146014191</v>
      </c>
      <c r="T500" s="27">
        <f t="shared" si="49"/>
        <v>5996.646192692715</v>
      </c>
      <c r="U500" s="26" t="str">
        <f t="shared" si="50"/>
        <v>Yes</v>
      </c>
      <c r="V500" s="26">
        <f>R500*('Standards &amp; Assumptions'!$C$12)</f>
        <v>5447.52</v>
      </c>
      <c r="W500" s="26">
        <f t="shared" si="51"/>
        <v>30869.280000000002</v>
      </c>
      <c r="X500" s="26">
        <f t="shared" si="52"/>
        <v>41764.320000000007</v>
      </c>
      <c r="Y500" s="26" t="str">
        <f t="shared" si="53"/>
        <v>No</v>
      </c>
    </row>
    <row r="501" spans="2:25" ht="15" thickBot="1" x14ac:dyDescent="0.35">
      <c r="B501" s="154">
        <f>'1-4. Gather employee data'!B501</f>
        <v>489</v>
      </c>
      <c r="C501" s="50" t="str">
        <f>'1-4. Gather employee data'!C501</f>
        <v>Senior Sales Associate</v>
      </c>
      <c r="D501" s="50" t="str">
        <f>'1-4. Gather employee data'!D501</f>
        <v>Apparel</v>
      </c>
      <c r="E501" s="61">
        <f>'1-4. Gather employee data'!E501</f>
        <v>41640</v>
      </c>
      <c r="F501" s="61">
        <f>'1-4. Gather employee data'!F501</f>
        <v>43647</v>
      </c>
      <c r="G501" s="60">
        <f>'1-4. Gather employee data'!I501</f>
        <v>42475.500420571429</v>
      </c>
      <c r="H501" s="50">
        <f>'1-4. Gather employee data'!J501</f>
        <v>2085.6</v>
      </c>
      <c r="I501" s="59">
        <f>'1-4. Gather employee data'!K501</f>
        <v>20.366081904761906</v>
      </c>
      <c r="J501" s="50" t="str">
        <f>'1-4. Gather employee data'!L501</f>
        <v>Active</v>
      </c>
      <c r="K501" s="50" t="str">
        <f>'1-4. Gather employee data'!M501</f>
        <v>FT</v>
      </c>
      <c r="L501" s="50" t="str">
        <f>'1-4. Gather employee data'!N501</f>
        <v>N/A</v>
      </c>
      <c r="M501" s="50" t="str">
        <f>'1-4. Gather employee data'!O501</f>
        <v>Chicago</v>
      </c>
      <c r="N501" s="50" t="str">
        <f>'1-4. Gather employee data'!P501</f>
        <v>Cook</v>
      </c>
      <c r="O501" s="50" t="str">
        <f>'1-4. Gather employee data'!T501</f>
        <v>IL</v>
      </c>
      <c r="P501" s="50" t="str">
        <f>'1-4. Gather employee data'!V501</f>
        <v>Cook County, IL</v>
      </c>
      <c r="Q501" s="59">
        <f>VLOOKUP(P501,'6. Gather living wage data'!$B$11:$Q$1048576,16,FALSE)</f>
        <v>17.46</v>
      </c>
      <c r="R501" s="60">
        <f>Q501*'Standards &amp; Assumptions'!$C$10*'Standards &amp; Assumptions'!$C$11</f>
        <v>36316.800000000003</v>
      </c>
      <c r="S501" s="28">
        <f t="shared" si="48"/>
        <v>2.9060819047619049</v>
      </c>
      <c r="T501" s="27">
        <f t="shared" si="49"/>
        <v>6158.7004205714256</v>
      </c>
      <c r="U501" s="26" t="str">
        <f t="shared" si="50"/>
        <v>Yes</v>
      </c>
      <c r="V501" s="26">
        <f>R501*('Standards &amp; Assumptions'!$C$12)</f>
        <v>5447.52</v>
      </c>
      <c r="W501" s="26">
        <f t="shared" si="51"/>
        <v>30869.280000000002</v>
      </c>
      <c r="X501" s="26">
        <f t="shared" si="52"/>
        <v>41764.320000000007</v>
      </c>
      <c r="Y501" s="26" t="str">
        <f t="shared" si="53"/>
        <v>No</v>
      </c>
    </row>
    <row r="502" spans="2:25" ht="15" thickBot="1" x14ac:dyDescent="0.35">
      <c r="B502" s="154">
        <f>'1-4. Gather employee data'!B502</f>
        <v>490</v>
      </c>
      <c r="C502" s="50" t="str">
        <f>'1-4. Gather employee data'!C502</f>
        <v>Sales Associate</v>
      </c>
      <c r="D502" s="50" t="str">
        <f>'1-4. Gather employee data'!D502</f>
        <v>Apparel</v>
      </c>
      <c r="E502" s="61">
        <f>'1-4. Gather employee data'!E502</f>
        <v>44028</v>
      </c>
      <c r="F502" s="61">
        <f>'1-4. Gather employee data'!F502</f>
        <v>43647</v>
      </c>
      <c r="G502" s="60">
        <f>'1-4. Gather employee data'!I502</f>
        <v>42543.575888567488</v>
      </c>
      <c r="H502" s="50">
        <f>'1-4. Gather employee data'!J502</f>
        <v>2085.6</v>
      </c>
      <c r="I502" s="59">
        <f>'1-4. Gather employee data'!K502</f>
        <v>20.398722616305854</v>
      </c>
      <c r="J502" s="50" t="str">
        <f>'1-4. Gather employee data'!L502</f>
        <v>Active</v>
      </c>
      <c r="K502" s="50" t="str">
        <f>'1-4. Gather employee data'!M502</f>
        <v>FT</v>
      </c>
      <c r="L502" s="50" t="str">
        <f>'1-4. Gather employee data'!N502</f>
        <v>N/A</v>
      </c>
      <c r="M502" s="50" t="str">
        <f>'1-4. Gather employee data'!O502</f>
        <v>Chicago</v>
      </c>
      <c r="N502" s="50" t="str">
        <f>'1-4. Gather employee data'!P502</f>
        <v>Cook</v>
      </c>
      <c r="O502" s="50" t="str">
        <f>'1-4. Gather employee data'!T502</f>
        <v>IL</v>
      </c>
      <c r="P502" s="50" t="str">
        <f>'1-4. Gather employee data'!V502</f>
        <v>Cook County, IL</v>
      </c>
      <c r="Q502" s="59">
        <f>VLOOKUP(P502,'6. Gather living wage data'!$B$11:$Q$1048576,16,FALSE)</f>
        <v>17.46</v>
      </c>
      <c r="R502" s="60">
        <f>Q502*'Standards &amp; Assumptions'!$C$10*'Standards &amp; Assumptions'!$C$11</f>
        <v>36316.800000000003</v>
      </c>
      <c r="S502" s="28">
        <f t="shared" si="48"/>
        <v>2.9387226163058529</v>
      </c>
      <c r="T502" s="27">
        <f t="shared" si="49"/>
        <v>6226.7758885674848</v>
      </c>
      <c r="U502" s="26" t="str">
        <f t="shared" si="50"/>
        <v>Yes</v>
      </c>
      <c r="V502" s="26">
        <f>R502*('Standards &amp; Assumptions'!$C$12)</f>
        <v>5447.52</v>
      </c>
      <c r="W502" s="26">
        <f t="shared" si="51"/>
        <v>30869.280000000002</v>
      </c>
      <c r="X502" s="26">
        <f t="shared" si="52"/>
        <v>41764.320000000007</v>
      </c>
      <c r="Y502" s="26" t="str">
        <f t="shared" si="53"/>
        <v>No</v>
      </c>
    </row>
    <row r="503" spans="2:25" ht="15" thickBot="1" x14ac:dyDescent="0.35">
      <c r="B503" s="154">
        <f>'1-4. Gather employee data'!B503</f>
        <v>491</v>
      </c>
      <c r="C503" s="50" t="str">
        <f>'1-4. Gather employee data'!C503</f>
        <v>Sales Associate</v>
      </c>
      <c r="D503" s="50" t="str">
        <f>'1-4. Gather employee data'!D503</f>
        <v>Apparel</v>
      </c>
      <c r="E503" s="61">
        <f>'1-4. Gather employee data'!E503</f>
        <v>44034</v>
      </c>
      <c r="F503" s="61">
        <f>'1-4. Gather employee data'!F503</f>
        <v>43647</v>
      </c>
      <c r="G503" s="60">
        <f>'1-4. Gather employee data'!I503</f>
        <v>42600.242698461538</v>
      </c>
      <c r="H503" s="50">
        <f>'1-4. Gather employee data'!J503</f>
        <v>2085.6</v>
      </c>
      <c r="I503" s="59">
        <f>'1-4. Gather employee data'!K503</f>
        <v>20.425893123543123</v>
      </c>
      <c r="J503" s="50" t="str">
        <f>'1-4. Gather employee data'!L503</f>
        <v>Active</v>
      </c>
      <c r="K503" s="50" t="str">
        <f>'1-4. Gather employee data'!M503</f>
        <v>FT</v>
      </c>
      <c r="L503" s="50" t="str">
        <f>'1-4. Gather employee data'!N503</f>
        <v>N/A</v>
      </c>
      <c r="M503" s="50" t="str">
        <f>'1-4. Gather employee data'!O503</f>
        <v>Chicago</v>
      </c>
      <c r="N503" s="50" t="str">
        <f>'1-4. Gather employee data'!P503</f>
        <v>Cook</v>
      </c>
      <c r="O503" s="50" t="str">
        <f>'1-4. Gather employee data'!T503</f>
        <v>IL</v>
      </c>
      <c r="P503" s="50" t="str">
        <f>'1-4. Gather employee data'!V503</f>
        <v>Cook County, IL</v>
      </c>
      <c r="Q503" s="59">
        <f>VLOOKUP(P503,'6. Gather living wage data'!$B$11:$Q$1048576,16,FALSE)</f>
        <v>17.46</v>
      </c>
      <c r="R503" s="60">
        <f>Q503*'Standards &amp; Assumptions'!$C$10*'Standards &amp; Assumptions'!$C$11</f>
        <v>36316.800000000003</v>
      </c>
      <c r="S503" s="28">
        <f t="shared" si="48"/>
        <v>2.9658931235431218</v>
      </c>
      <c r="T503" s="27">
        <f t="shared" si="49"/>
        <v>6283.4426984615347</v>
      </c>
      <c r="U503" s="26" t="str">
        <f t="shared" si="50"/>
        <v>Yes</v>
      </c>
      <c r="V503" s="26">
        <f>R503*('Standards &amp; Assumptions'!$C$12)</f>
        <v>5447.52</v>
      </c>
      <c r="W503" s="26">
        <f t="shared" si="51"/>
        <v>30869.280000000002</v>
      </c>
      <c r="X503" s="26">
        <f t="shared" si="52"/>
        <v>41764.320000000007</v>
      </c>
      <c r="Y503" s="26" t="str">
        <f t="shared" si="53"/>
        <v>No</v>
      </c>
    </row>
    <row r="504" spans="2:25" ht="15" thickBot="1" x14ac:dyDescent="0.35">
      <c r="B504" s="154">
        <f>'1-4. Gather employee data'!B504</f>
        <v>492</v>
      </c>
      <c r="C504" s="50" t="str">
        <f>'1-4. Gather employee data'!C504</f>
        <v>Sales Associate</v>
      </c>
      <c r="D504" s="50" t="str">
        <f>'1-4. Gather employee data'!D504</f>
        <v>Apparel</v>
      </c>
      <c r="E504" s="61">
        <f>'1-4. Gather employee data'!E504</f>
        <v>44018</v>
      </c>
      <c r="F504" s="61">
        <f>'1-4. Gather employee data'!F504</f>
        <v>43647</v>
      </c>
      <c r="G504" s="60">
        <f>'1-4. Gather employee data'!I504</f>
        <v>43178.645785778426</v>
      </c>
      <c r="H504" s="50">
        <f>'1-4. Gather employee data'!J504</f>
        <v>2085.6</v>
      </c>
      <c r="I504" s="59">
        <f>'1-4. Gather employee data'!K504</f>
        <v>20.703224868516699</v>
      </c>
      <c r="J504" s="50" t="str">
        <f>'1-4. Gather employee data'!L504</f>
        <v>Active</v>
      </c>
      <c r="K504" s="50" t="str">
        <f>'1-4. Gather employee data'!M504</f>
        <v>FT</v>
      </c>
      <c r="L504" s="50" t="str">
        <f>'1-4. Gather employee data'!N504</f>
        <v>N/A</v>
      </c>
      <c r="M504" s="50" t="str">
        <f>'1-4. Gather employee data'!O504</f>
        <v>Chicago</v>
      </c>
      <c r="N504" s="50" t="str">
        <f>'1-4. Gather employee data'!P504</f>
        <v>Cook</v>
      </c>
      <c r="O504" s="50" t="str">
        <f>'1-4. Gather employee data'!T504</f>
        <v>IL</v>
      </c>
      <c r="P504" s="50" t="str">
        <f>'1-4. Gather employee data'!V504</f>
        <v>Cook County, IL</v>
      </c>
      <c r="Q504" s="59">
        <f>VLOOKUP(P504,'6. Gather living wage data'!$B$11:$Q$1048576,16,FALSE)</f>
        <v>17.46</v>
      </c>
      <c r="R504" s="60">
        <f>Q504*'Standards &amp; Assumptions'!$C$10*'Standards &amp; Assumptions'!$C$11</f>
        <v>36316.800000000003</v>
      </c>
      <c r="S504" s="28">
        <f t="shared" si="48"/>
        <v>3.2432248685166982</v>
      </c>
      <c r="T504" s="27">
        <f t="shared" si="49"/>
        <v>6861.8457857784233</v>
      </c>
      <c r="U504" s="26" t="str">
        <f t="shared" si="50"/>
        <v>Yes</v>
      </c>
      <c r="V504" s="26">
        <f>R504*('Standards &amp; Assumptions'!$C$12)</f>
        <v>5447.52</v>
      </c>
      <c r="W504" s="26">
        <f t="shared" si="51"/>
        <v>30869.280000000002</v>
      </c>
      <c r="X504" s="26">
        <f t="shared" si="52"/>
        <v>41764.320000000007</v>
      </c>
      <c r="Y504" s="26" t="str">
        <f t="shared" si="53"/>
        <v>No</v>
      </c>
    </row>
    <row r="505" spans="2:25" ht="15" thickBot="1" x14ac:dyDescent="0.35">
      <c r="B505" s="154">
        <f>'1-4. Gather employee data'!B505</f>
        <v>493</v>
      </c>
      <c r="C505" s="50" t="str">
        <f>'1-4. Gather employee data'!C505</f>
        <v>Sales Associate</v>
      </c>
      <c r="D505" s="50" t="str">
        <f>'1-4. Gather employee data'!D505</f>
        <v>Apparel</v>
      </c>
      <c r="E505" s="61">
        <f>'1-4. Gather employee data'!E505</f>
        <v>44024</v>
      </c>
      <c r="F505" s="61">
        <f>'1-4. Gather employee data'!F505</f>
        <v>43647</v>
      </c>
      <c r="G505" s="60">
        <f>'1-4. Gather employee data'!I505</f>
        <v>43200.581476303269</v>
      </c>
      <c r="H505" s="50">
        <f>'1-4. Gather employee data'!J505</f>
        <v>2085.6</v>
      </c>
      <c r="I505" s="59">
        <f>'1-4. Gather employee data'!K505</f>
        <v>20.713742556723854</v>
      </c>
      <c r="J505" s="50" t="str">
        <f>'1-4. Gather employee data'!L505</f>
        <v>Active</v>
      </c>
      <c r="K505" s="50" t="str">
        <f>'1-4. Gather employee data'!M505</f>
        <v>FT</v>
      </c>
      <c r="L505" s="50" t="str">
        <f>'1-4. Gather employee data'!N505</f>
        <v>N/A</v>
      </c>
      <c r="M505" s="50" t="str">
        <f>'1-4. Gather employee data'!O505</f>
        <v>Chicago</v>
      </c>
      <c r="N505" s="50" t="str">
        <f>'1-4. Gather employee data'!P505</f>
        <v>Cook</v>
      </c>
      <c r="O505" s="50" t="str">
        <f>'1-4. Gather employee data'!T505</f>
        <v>IL</v>
      </c>
      <c r="P505" s="50" t="str">
        <f>'1-4. Gather employee data'!V505</f>
        <v>Cook County, IL</v>
      </c>
      <c r="Q505" s="59">
        <f>VLOOKUP(P505,'6. Gather living wage data'!$B$11:$Q$1048576,16,FALSE)</f>
        <v>17.46</v>
      </c>
      <c r="R505" s="60">
        <f>Q505*'Standards &amp; Assumptions'!$C$10*'Standards &amp; Assumptions'!$C$11</f>
        <v>36316.800000000003</v>
      </c>
      <c r="S505" s="28">
        <f t="shared" si="48"/>
        <v>3.2537425567238536</v>
      </c>
      <c r="T505" s="27">
        <f t="shared" si="49"/>
        <v>6883.7814763032657</v>
      </c>
      <c r="U505" s="26" t="str">
        <f t="shared" si="50"/>
        <v>Yes</v>
      </c>
      <c r="V505" s="26">
        <f>R505*('Standards &amp; Assumptions'!$C$12)</f>
        <v>5447.52</v>
      </c>
      <c r="W505" s="26">
        <f t="shared" si="51"/>
        <v>30869.280000000002</v>
      </c>
      <c r="X505" s="26">
        <f t="shared" si="52"/>
        <v>41764.320000000007</v>
      </c>
      <c r="Y505" s="26" t="str">
        <f t="shared" si="53"/>
        <v>No</v>
      </c>
    </row>
    <row r="506" spans="2:25" ht="15" thickBot="1" x14ac:dyDescent="0.35">
      <c r="B506" s="154">
        <f>'1-4. Gather employee data'!B506</f>
        <v>494</v>
      </c>
      <c r="C506" s="50" t="str">
        <f>'1-4. Gather employee data'!C506</f>
        <v>Sales Associate</v>
      </c>
      <c r="D506" s="50" t="str">
        <f>'1-4. Gather employee data'!D506</f>
        <v>Apparel</v>
      </c>
      <c r="E506" s="61">
        <f>'1-4. Gather employee data'!E506</f>
        <v>44025</v>
      </c>
      <c r="F506" s="61">
        <f>'1-4. Gather employee data'!F506</f>
        <v>43647</v>
      </c>
      <c r="G506" s="60">
        <f>'1-4. Gather employee data'!I506</f>
        <v>43284.850906853455</v>
      </c>
      <c r="H506" s="50">
        <f>'1-4. Gather employee data'!J506</f>
        <v>2085.6</v>
      </c>
      <c r="I506" s="59">
        <f>'1-4. Gather employee data'!K506</f>
        <v>20.754147922350143</v>
      </c>
      <c r="J506" s="50" t="str">
        <f>'1-4. Gather employee data'!L506</f>
        <v>Active</v>
      </c>
      <c r="K506" s="50" t="str">
        <f>'1-4. Gather employee data'!M506</f>
        <v>FT</v>
      </c>
      <c r="L506" s="50" t="str">
        <f>'1-4. Gather employee data'!N506</f>
        <v>N/A</v>
      </c>
      <c r="M506" s="50" t="str">
        <f>'1-4. Gather employee data'!O506</f>
        <v>Chicago</v>
      </c>
      <c r="N506" s="50" t="str">
        <f>'1-4. Gather employee data'!P506</f>
        <v>Cook</v>
      </c>
      <c r="O506" s="50" t="str">
        <f>'1-4. Gather employee data'!T506</f>
        <v>IL</v>
      </c>
      <c r="P506" s="50" t="str">
        <f>'1-4. Gather employee data'!V506</f>
        <v>Cook County, IL</v>
      </c>
      <c r="Q506" s="59">
        <f>VLOOKUP(P506,'6. Gather living wage data'!$B$11:$Q$1048576,16,FALSE)</f>
        <v>17.46</v>
      </c>
      <c r="R506" s="60">
        <f>Q506*'Standards &amp; Assumptions'!$C$10*'Standards &amp; Assumptions'!$C$11</f>
        <v>36316.800000000003</v>
      </c>
      <c r="S506" s="28">
        <f t="shared" si="48"/>
        <v>3.2941479223501418</v>
      </c>
      <c r="T506" s="27">
        <f t="shared" si="49"/>
        <v>6968.050906853452</v>
      </c>
      <c r="U506" s="26" t="str">
        <f t="shared" si="50"/>
        <v>Yes</v>
      </c>
      <c r="V506" s="26">
        <f>R506*('Standards &amp; Assumptions'!$C$12)</f>
        <v>5447.52</v>
      </c>
      <c r="W506" s="26">
        <f t="shared" si="51"/>
        <v>30869.280000000002</v>
      </c>
      <c r="X506" s="26">
        <f t="shared" si="52"/>
        <v>41764.320000000007</v>
      </c>
      <c r="Y506" s="26" t="str">
        <f t="shared" si="53"/>
        <v>No</v>
      </c>
    </row>
    <row r="507" spans="2:25" ht="15" thickBot="1" x14ac:dyDescent="0.35">
      <c r="B507" s="154">
        <f>'1-4. Gather employee data'!B507</f>
        <v>495</v>
      </c>
      <c r="C507" s="50" t="str">
        <f>'1-4. Gather employee data'!C507</f>
        <v>Sales Associate</v>
      </c>
      <c r="D507" s="50" t="str">
        <f>'1-4. Gather employee data'!D507</f>
        <v>Apparel</v>
      </c>
      <c r="E507" s="61">
        <f>'1-4. Gather employee data'!E507</f>
        <v>44026</v>
      </c>
      <c r="F507" s="61">
        <f>'1-4. Gather employee data'!F507</f>
        <v>43647</v>
      </c>
      <c r="G507" s="60">
        <f>'1-4. Gather employee data'!I507</f>
        <v>43571.721263725354</v>
      </c>
      <c r="H507" s="50">
        <f>'1-4. Gather employee data'!J507</f>
        <v>2085.6</v>
      </c>
      <c r="I507" s="59">
        <f>'1-4. Gather employee data'!K507</f>
        <v>20.891696041295241</v>
      </c>
      <c r="J507" s="50" t="str">
        <f>'1-4. Gather employee data'!L507</f>
        <v>Active</v>
      </c>
      <c r="K507" s="50" t="str">
        <f>'1-4. Gather employee data'!M507</f>
        <v>FT</v>
      </c>
      <c r="L507" s="50" t="str">
        <f>'1-4. Gather employee data'!N507</f>
        <v>N/A</v>
      </c>
      <c r="M507" s="50" t="str">
        <f>'1-4. Gather employee data'!O507</f>
        <v>Chicago</v>
      </c>
      <c r="N507" s="50" t="str">
        <f>'1-4. Gather employee data'!P507</f>
        <v>Cook</v>
      </c>
      <c r="O507" s="50" t="str">
        <f>'1-4. Gather employee data'!T507</f>
        <v>IL</v>
      </c>
      <c r="P507" s="50" t="str">
        <f>'1-4. Gather employee data'!V507</f>
        <v>Cook County, IL</v>
      </c>
      <c r="Q507" s="59">
        <f>VLOOKUP(P507,'6. Gather living wage data'!$B$11:$Q$1048576,16,FALSE)</f>
        <v>17.46</v>
      </c>
      <c r="R507" s="60">
        <f>Q507*'Standards &amp; Assumptions'!$C$10*'Standards &amp; Assumptions'!$C$11</f>
        <v>36316.800000000003</v>
      </c>
      <c r="S507" s="28">
        <f t="shared" si="48"/>
        <v>3.4316960412952398</v>
      </c>
      <c r="T507" s="27">
        <f t="shared" si="49"/>
        <v>7254.9212637253513</v>
      </c>
      <c r="U507" s="26" t="str">
        <f t="shared" si="50"/>
        <v>Yes</v>
      </c>
      <c r="V507" s="26">
        <f>R507*('Standards &amp; Assumptions'!$C$12)</f>
        <v>5447.52</v>
      </c>
      <c r="W507" s="26">
        <f t="shared" si="51"/>
        <v>30869.280000000002</v>
      </c>
      <c r="X507" s="26">
        <f t="shared" si="52"/>
        <v>41764.320000000007</v>
      </c>
      <c r="Y507" s="26" t="str">
        <f t="shared" si="53"/>
        <v>No</v>
      </c>
    </row>
    <row r="508" spans="2:25" ht="15" thickBot="1" x14ac:dyDescent="0.35">
      <c r="B508" s="154">
        <f>'1-4. Gather employee data'!B508</f>
        <v>496</v>
      </c>
      <c r="C508" s="50" t="str">
        <f>'1-4. Gather employee data'!C508</f>
        <v>Sales Associate</v>
      </c>
      <c r="D508" s="50" t="str">
        <f>'1-4. Gather employee data'!D508</f>
        <v>Apparel</v>
      </c>
      <c r="E508" s="61">
        <f>'1-4. Gather employee data'!E508</f>
        <v>44027</v>
      </c>
      <c r="F508" s="61">
        <f>'1-4. Gather employee data'!F508</f>
        <v>43647</v>
      </c>
      <c r="G508" s="60">
        <f>'1-4. Gather employee data'!I508</f>
        <v>32682.550175520351</v>
      </c>
      <c r="H508" s="50">
        <f>'1-4. Gather employee data'!J508</f>
        <v>1564.2</v>
      </c>
      <c r="I508" s="59">
        <f>'1-4. Gather employee data'!K508</f>
        <v>20.894099332259525</v>
      </c>
      <c r="J508" s="50" t="str">
        <f>'1-4. Gather employee data'!L508</f>
        <v>Active</v>
      </c>
      <c r="K508" s="50" t="str">
        <f>'1-4. Gather employee data'!M508</f>
        <v>FT</v>
      </c>
      <c r="L508" s="50" t="str">
        <f>'1-4. Gather employee data'!N508</f>
        <v>N/A</v>
      </c>
      <c r="M508" s="50" t="str">
        <f>'1-4. Gather employee data'!O508</f>
        <v>Chicago</v>
      </c>
      <c r="N508" s="50" t="str">
        <f>'1-4. Gather employee data'!P508</f>
        <v>Cook</v>
      </c>
      <c r="O508" s="50" t="str">
        <f>'1-4. Gather employee data'!T508</f>
        <v>IL</v>
      </c>
      <c r="P508" s="50" t="str">
        <f>'1-4. Gather employee data'!V508</f>
        <v>Cook County, IL</v>
      </c>
      <c r="Q508" s="59">
        <f>VLOOKUP(P508,'6. Gather living wage data'!$B$11:$Q$1048576,16,FALSE)</f>
        <v>17.46</v>
      </c>
      <c r="R508" s="60">
        <f>Q508*'Standards &amp; Assumptions'!$C$10*'Standards &amp; Assumptions'!$C$11</f>
        <v>36316.800000000003</v>
      </c>
      <c r="S508" s="28">
        <f t="shared" ref="S508:S571" si="54">I508-Q508</f>
        <v>3.4340993322595246</v>
      </c>
      <c r="T508" s="27">
        <f t="shared" ref="T508:T571" si="55">G508-R508</f>
        <v>-3634.2498244796516</v>
      </c>
      <c r="U508" s="26" t="str">
        <f t="shared" ref="U508:U571" si="56">IF(T508&gt;0,"Yes","No")</f>
        <v>No</v>
      </c>
      <c r="V508" s="26">
        <f>R508*('Standards &amp; Assumptions'!$C$12)</f>
        <v>5447.52</v>
      </c>
      <c r="W508" s="26">
        <f t="shared" ref="W508:W571" si="57">R508-V508</f>
        <v>30869.280000000002</v>
      </c>
      <c r="X508" s="26">
        <f t="shared" ref="X508:X571" si="58">R508+V508</f>
        <v>41764.320000000007</v>
      </c>
      <c r="Y508" s="26" t="str">
        <f t="shared" ref="Y508:Y571" si="59">IF(OR(G508&gt;X508,G508&lt;W508), "No","Yes")</f>
        <v>Yes</v>
      </c>
    </row>
    <row r="509" spans="2:25" ht="15" thickBot="1" x14ac:dyDescent="0.35">
      <c r="B509" s="154">
        <f>'1-4. Gather employee data'!B509</f>
        <v>497</v>
      </c>
      <c r="C509" s="50" t="str">
        <f>'1-4. Gather employee data'!C509</f>
        <v>Sales Associate</v>
      </c>
      <c r="D509" s="50" t="str">
        <f>'1-4. Gather employee data'!D509</f>
        <v>Apparel</v>
      </c>
      <c r="E509" s="61">
        <f>'1-4. Gather employee data'!E509</f>
        <v>42005</v>
      </c>
      <c r="F509" s="61">
        <f>'1-4. Gather employee data'!F509</f>
        <v>43647</v>
      </c>
      <c r="G509" s="60">
        <f>'1-4. Gather employee data'!I509</f>
        <v>43645.795916513904</v>
      </c>
      <c r="H509" s="50">
        <f>'1-4. Gather employee data'!J509</f>
        <v>2085.6</v>
      </c>
      <c r="I509" s="59">
        <f>'1-4. Gather employee data'!K509</f>
        <v>20.927213231930335</v>
      </c>
      <c r="J509" s="50" t="str">
        <f>'1-4. Gather employee data'!L509</f>
        <v>Active</v>
      </c>
      <c r="K509" s="50" t="str">
        <f>'1-4. Gather employee data'!M509</f>
        <v>FT</v>
      </c>
      <c r="L509" s="50" t="str">
        <f>'1-4. Gather employee data'!N509</f>
        <v>N/A</v>
      </c>
      <c r="M509" s="50" t="str">
        <f>'1-4. Gather employee data'!O509</f>
        <v>Chicago</v>
      </c>
      <c r="N509" s="50" t="str">
        <f>'1-4. Gather employee data'!P509</f>
        <v>Cook</v>
      </c>
      <c r="O509" s="50" t="str">
        <f>'1-4. Gather employee data'!T509</f>
        <v>IL</v>
      </c>
      <c r="P509" s="50" t="str">
        <f>'1-4. Gather employee data'!V509</f>
        <v>Cook County, IL</v>
      </c>
      <c r="Q509" s="59">
        <f>VLOOKUP(P509,'6. Gather living wage data'!$B$11:$Q$1048576,16,FALSE)</f>
        <v>17.46</v>
      </c>
      <c r="R509" s="60">
        <f>Q509*'Standards &amp; Assumptions'!$C$10*'Standards &amp; Assumptions'!$C$11</f>
        <v>36316.800000000003</v>
      </c>
      <c r="S509" s="28">
        <f t="shared" si="54"/>
        <v>3.4672132319303337</v>
      </c>
      <c r="T509" s="27">
        <f t="shared" si="55"/>
        <v>7328.9959165139007</v>
      </c>
      <c r="U509" s="26" t="str">
        <f t="shared" si="56"/>
        <v>Yes</v>
      </c>
      <c r="V509" s="26">
        <f>R509*('Standards &amp; Assumptions'!$C$12)</f>
        <v>5447.52</v>
      </c>
      <c r="W509" s="26">
        <f t="shared" si="57"/>
        <v>30869.280000000002</v>
      </c>
      <c r="X509" s="26">
        <f t="shared" si="58"/>
        <v>41764.320000000007</v>
      </c>
      <c r="Y509" s="26" t="str">
        <f t="shared" si="59"/>
        <v>No</v>
      </c>
    </row>
    <row r="510" spans="2:25" ht="15" thickBot="1" x14ac:dyDescent="0.35">
      <c r="B510" s="154">
        <f>'1-4. Gather employee data'!B510</f>
        <v>498</v>
      </c>
      <c r="C510" s="50" t="str">
        <f>'1-4. Gather employee data'!C510</f>
        <v>Sales Associate</v>
      </c>
      <c r="D510" s="50" t="str">
        <f>'1-4. Gather employee data'!D510</f>
        <v>Apparel</v>
      </c>
      <c r="E510" s="61">
        <f>'1-4. Gather employee data'!E510</f>
        <v>43101</v>
      </c>
      <c r="F510" s="61">
        <f>'1-4. Gather employee data'!F510</f>
        <v>43647</v>
      </c>
      <c r="G510" s="60">
        <f>'1-4. Gather employee data'!I510</f>
        <v>43706.470677117984</v>
      </c>
      <c r="H510" s="50">
        <f>'1-4. Gather employee data'!J510</f>
        <v>2085.6</v>
      </c>
      <c r="I510" s="59">
        <f>'1-4. Gather employee data'!K510</f>
        <v>20.956305464671072</v>
      </c>
      <c r="J510" s="50" t="str">
        <f>'1-4. Gather employee data'!L510</f>
        <v>Active</v>
      </c>
      <c r="K510" s="50" t="str">
        <f>'1-4. Gather employee data'!M510</f>
        <v>FT</v>
      </c>
      <c r="L510" s="50" t="str">
        <f>'1-4. Gather employee data'!N510</f>
        <v>N/A</v>
      </c>
      <c r="M510" s="50" t="str">
        <f>'1-4. Gather employee data'!O510</f>
        <v>Chicago</v>
      </c>
      <c r="N510" s="50" t="str">
        <f>'1-4. Gather employee data'!P510</f>
        <v>Cook</v>
      </c>
      <c r="O510" s="50" t="str">
        <f>'1-4. Gather employee data'!T510</f>
        <v>IL</v>
      </c>
      <c r="P510" s="50" t="str">
        <f>'1-4. Gather employee data'!V510</f>
        <v>Cook County, IL</v>
      </c>
      <c r="Q510" s="59">
        <f>VLOOKUP(P510,'6. Gather living wage data'!$B$11:$Q$1048576,16,FALSE)</f>
        <v>17.46</v>
      </c>
      <c r="R510" s="60">
        <f>Q510*'Standards &amp; Assumptions'!$C$10*'Standards &amp; Assumptions'!$C$11</f>
        <v>36316.800000000003</v>
      </c>
      <c r="S510" s="28">
        <f t="shared" si="54"/>
        <v>3.496305464671071</v>
      </c>
      <c r="T510" s="27">
        <f t="shared" si="55"/>
        <v>7389.6706771179815</v>
      </c>
      <c r="U510" s="26" t="str">
        <f t="shared" si="56"/>
        <v>Yes</v>
      </c>
      <c r="V510" s="26">
        <f>R510*('Standards &amp; Assumptions'!$C$12)</f>
        <v>5447.52</v>
      </c>
      <c r="W510" s="26">
        <f t="shared" si="57"/>
        <v>30869.280000000002</v>
      </c>
      <c r="X510" s="26">
        <f t="shared" si="58"/>
        <v>41764.320000000007</v>
      </c>
      <c r="Y510" s="26" t="str">
        <f t="shared" si="59"/>
        <v>No</v>
      </c>
    </row>
    <row r="511" spans="2:25" ht="15" thickBot="1" x14ac:dyDescent="0.35">
      <c r="B511" s="154">
        <f>'1-4. Gather employee data'!B511</f>
        <v>499</v>
      </c>
      <c r="C511" s="50" t="str">
        <f>'1-4. Gather employee data'!C511</f>
        <v>Sales Associate</v>
      </c>
      <c r="D511" s="50" t="str">
        <f>'1-4. Gather employee data'!D511</f>
        <v>Apparel</v>
      </c>
      <c r="E511" s="61">
        <f>'1-4. Gather employee data'!E511</f>
        <v>42005</v>
      </c>
      <c r="F511" s="61">
        <f>'1-4. Gather employee data'!F511</f>
        <v>43647</v>
      </c>
      <c r="G511" s="60">
        <f>'1-4. Gather employee data'!I511</f>
        <v>43729.133549984435</v>
      </c>
      <c r="H511" s="50">
        <f>'1-4. Gather employee data'!J511</f>
        <v>2085.6</v>
      </c>
      <c r="I511" s="59">
        <f>'1-4. Gather employee data'!K511</f>
        <v>20.967171821051227</v>
      </c>
      <c r="J511" s="50" t="str">
        <f>'1-4. Gather employee data'!L511</f>
        <v>Active</v>
      </c>
      <c r="K511" s="50" t="str">
        <f>'1-4. Gather employee data'!M511</f>
        <v>FT</v>
      </c>
      <c r="L511" s="50" t="str">
        <f>'1-4. Gather employee data'!N511</f>
        <v>N/A</v>
      </c>
      <c r="M511" s="50" t="str">
        <f>'1-4. Gather employee data'!O511</f>
        <v>Chicago</v>
      </c>
      <c r="N511" s="50" t="str">
        <f>'1-4. Gather employee data'!P511</f>
        <v>Cook</v>
      </c>
      <c r="O511" s="50" t="str">
        <f>'1-4. Gather employee data'!T511</f>
        <v>IL</v>
      </c>
      <c r="P511" s="50" t="str">
        <f>'1-4. Gather employee data'!V511</f>
        <v>Cook County, IL</v>
      </c>
      <c r="Q511" s="59">
        <f>VLOOKUP(P511,'6. Gather living wage data'!$B$11:$Q$1048576,16,FALSE)</f>
        <v>17.46</v>
      </c>
      <c r="R511" s="60">
        <f>Q511*'Standards &amp; Assumptions'!$C$10*'Standards &amp; Assumptions'!$C$11</f>
        <v>36316.800000000003</v>
      </c>
      <c r="S511" s="28">
        <f t="shared" si="54"/>
        <v>3.5071718210512266</v>
      </c>
      <c r="T511" s="27">
        <f t="shared" si="55"/>
        <v>7412.3335499844325</v>
      </c>
      <c r="U511" s="26" t="str">
        <f t="shared" si="56"/>
        <v>Yes</v>
      </c>
      <c r="V511" s="26">
        <f>R511*('Standards &amp; Assumptions'!$C$12)</f>
        <v>5447.52</v>
      </c>
      <c r="W511" s="26">
        <f t="shared" si="57"/>
        <v>30869.280000000002</v>
      </c>
      <c r="X511" s="26">
        <f t="shared" si="58"/>
        <v>41764.320000000007</v>
      </c>
      <c r="Y511" s="26" t="str">
        <f t="shared" si="59"/>
        <v>No</v>
      </c>
    </row>
    <row r="512" spans="2:25" ht="15" thickBot="1" x14ac:dyDescent="0.35">
      <c r="B512" s="154">
        <f>'1-4. Gather employee data'!B512</f>
        <v>500</v>
      </c>
      <c r="C512" s="50" t="str">
        <f>'1-4. Gather employee data'!C512</f>
        <v>Sales Associate</v>
      </c>
      <c r="D512" s="50" t="str">
        <f>'1-4. Gather employee data'!D512</f>
        <v>Apparel</v>
      </c>
      <c r="E512" s="61">
        <f>'1-4. Gather employee data'!E512</f>
        <v>43101</v>
      </c>
      <c r="F512" s="61">
        <f>'1-4. Gather employee data'!F512</f>
        <v>43647</v>
      </c>
      <c r="G512" s="60">
        <f>'1-4. Gather employee data'!I512</f>
        <v>43784.248471741164</v>
      </c>
      <c r="H512" s="50">
        <f>'1-4. Gather employee data'!J512</f>
        <v>2085.6</v>
      </c>
      <c r="I512" s="59">
        <f>'1-4. Gather employee data'!K512</f>
        <v>20.993598231559822</v>
      </c>
      <c r="J512" s="50" t="str">
        <f>'1-4. Gather employee data'!L512</f>
        <v>Active</v>
      </c>
      <c r="K512" s="50" t="str">
        <f>'1-4. Gather employee data'!M512</f>
        <v>FT</v>
      </c>
      <c r="L512" s="50" t="str">
        <f>'1-4. Gather employee data'!N512</f>
        <v>N/A</v>
      </c>
      <c r="M512" s="50" t="str">
        <f>'1-4. Gather employee data'!O512</f>
        <v>Chicago</v>
      </c>
      <c r="N512" s="50" t="str">
        <f>'1-4. Gather employee data'!P512</f>
        <v>Cook</v>
      </c>
      <c r="O512" s="50" t="str">
        <f>'1-4. Gather employee data'!T512</f>
        <v>IL</v>
      </c>
      <c r="P512" s="50" t="str">
        <f>'1-4. Gather employee data'!V512</f>
        <v>Cook County, IL</v>
      </c>
      <c r="Q512" s="59">
        <f>VLOOKUP(P512,'6. Gather living wage data'!$B$11:$Q$1048576,16,FALSE)</f>
        <v>17.46</v>
      </c>
      <c r="R512" s="60">
        <f>Q512*'Standards &amp; Assumptions'!$C$10*'Standards &amp; Assumptions'!$C$11</f>
        <v>36316.800000000003</v>
      </c>
      <c r="S512" s="28">
        <f t="shared" si="54"/>
        <v>3.5335982315598216</v>
      </c>
      <c r="T512" s="27">
        <f t="shared" si="55"/>
        <v>7467.4484717411615</v>
      </c>
      <c r="U512" s="26" t="str">
        <f t="shared" si="56"/>
        <v>Yes</v>
      </c>
      <c r="V512" s="26">
        <f>R512*('Standards &amp; Assumptions'!$C$12)</f>
        <v>5447.52</v>
      </c>
      <c r="W512" s="26">
        <f t="shared" si="57"/>
        <v>30869.280000000002</v>
      </c>
      <c r="X512" s="26">
        <f t="shared" si="58"/>
        <v>41764.320000000007</v>
      </c>
      <c r="Y512" s="26" t="str">
        <f t="shared" si="59"/>
        <v>No</v>
      </c>
    </row>
    <row r="513" spans="2:25" ht="15" thickBot="1" x14ac:dyDescent="0.35">
      <c r="B513" s="154">
        <f>'1-4. Gather employee data'!B513</f>
        <v>501</v>
      </c>
      <c r="C513" s="50" t="str">
        <f>'1-4. Gather employee data'!C513</f>
        <v>Sales Associate</v>
      </c>
      <c r="D513" s="50" t="str">
        <f>'1-4. Gather employee data'!D513</f>
        <v>Apparel</v>
      </c>
      <c r="E513" s="61">
        <f>'1-4. Gather employee data'!E513</f>
        <v>42005</v>
      </c>
      <c r="F513" s="61">
        <f>'1-4. Gather employee data'!F513</f>
        <v>43647</v>
      </c>
      <c r="G513" s="60">
        <f>'1-4. Gather employee data'!I513</f>
        <v>43898.228228024876</v>
      </c>
      <c r="H513" s="50">
        <f>'1-4. Gather employee data'!J513</f>
        <v>2085.6</v>
      </c>
      <c r="I513" s="59">
        <f>'1-4. Gather employee data'!K513</f>
        <v>21.048249054480667</v>
      </c>
      <c r="J513" s="50" t="str">
        <f>'1-4. Gather employee data'!L513</f>
        <v>Active</v>
      </c>
      <c r="K513" s="50" t="str">
        <f>'1-4. Gather employee data'!M513</f>
        <v>FT</v>
      </c>
      <c r="L513" s="50" t="str">
        <f>'1-4. Gather employee data'!N513</f>
        <v>N/A</v>
      </c>
      <c r="M513" s="50" t="str">
        <f>'1-4. Gather employee data'!O513</f>
        <v>Chicago</v>
      </c>
      <c r="N513" s="50" t="str">
        <f>'1-4. Gather employee data'!P513</f>
        <v>Cook</v>
      </c>
      <c r="O513" s="50" t="str">
        <f>'1-4. Gather employee data'!T513</f>
        <v>IL</v>
      </c>
      <c r="P513" s="50" t="str">
        <f>'1-4. Gather employee data'!V513</f>
        <v>Cook County, IL</v>
      </c>
      <c r="Q513" s="59">
        <f>VLOOKUP(P513,'6. Gather living wage data'!$B$11:$Q$1048576,16,FALSE)</f>
        <v>17.46</v>
      </c>
      <c r="R513" s="60">
        <f>Q513*'Standards &amp; Assumptions'!$C$10*'Standards &amp; Assumptions'!$C$11</f>
        <v>36316.800000000003</v>
      </c>
      <c r="S513" s="28">
        <f t="shared" si="54"/>
        <v>3.5882490544806664</v>
      </c>
      <c r="T513" s="27">
        <f t="shared" si="55"/>
        <v>7581.4282280248735</v>
      </c>
      <c r="U513" s="26" t="str">
        <f t="shared" si="56"/>
        <v>Yes</v>
      </c>
      <c r="V513" s="26">
        <f>R513*('Standards &amp; Assumptions'!$C$12)</f>
        <v>5447.52</v>
      </c>
      <c r="W513" s="26">
        <f t="shared" si="57"/>
        <v>30869.280000000002</v>
      </c>
      <c r="X513" s="26">
        <f t="shared" si="58"/>
        <v>41764.320000000007</v>
      </c>
      <c r="Y513" s="26" t="str">
        <f t="shared" si="59"/>
        <v>No</v>
      </c>
    </row>
    <row r="514" spans="2:25" ht="15" thickBot="1" x14ac:dyDescent="0.35">
      <c r="B514" s="154">
        <f>'1-4. Gather employee data'!B514</f>
        <v>502</v>
      </c>
      <c r="C514" s="50" t="str">
        <f>'1-4. Gather employee data'!C514</f>
        <v>Sales Associate</v>
      </c>
      <c r="D514" s="50" t="str">
        <f>'1-4. Gather employee data'!D514</f>
        <v>Apparel</v>
      </c>
      <c r="E514" s="61">
        <f>'1-4. Gather employee data'!E514</f>
        <v>43101</v>
      </c>
      <c r="F514" s="61">
        <f>'1-4. Gather employee data'!F514</f>
        <v>43647</v>
      </c>
      <c r="G514" s="60">
        <f>'1-4. Gather employee data'!I514</f>
        <v>44039.900260509741</v>
      </c>
      <c r="H514" s="50">
        <f>'1-4. Gather employee data'!J514</f>
        <v>2085.6</v>
      </c>
      <c r="I514" s="59">
        <f>'1-4. Gather employee data'!K514</f>
        <v>21.116177723681311</v>
      </c>
      <c r="J514" s="50" t="str">
        <f>'1-4. Gather employee data'!L514</f>
        <v>Active</v>
      </c>
      <c r="K514" s="50" t="str">
        <f>'1-4. Gather employee data'!M514</f>
        <v>FT</v>
      </c>
      <c r="L514" s="50" t="str">
        <f>'1-4. Gather employee data'!N514</f>
        <v>N/A</v>
      </c>
      <c r="M514" s="50" t="str">
        <f>'1-4. Gather employee data'!O514</f>
        <v>Chicago</v>
      </c>
      <c r="N514" s="50" t="str">
        <f>'1-4. Gather employee data'!P514</f>
        <v>Cook</v>
      </c>
      <c r="O514" s="50" t="str">
        <f>'1-4. Gather employee data'!T514</f>
        <v>IL</v>
      </c>
      <c r="P514" s="50" t="str">
        <f>'1-4. Gather employee data'!V514</f>
        <v>Cook County, IL</v>
      </c>
      <c r="Q514" s="59">
        <f>VLOOKUP(P514,'6. Gather living wage data'!$B$11:$Q$1048576,16,FALSE)</f>
        <v>17.46</v>
      </c>
      <c r="R514" s="60">
        <f>Q514*'Standards &amp; Assumptions'!$C$10*'Standards &amp; Assumptions'!$C$11</f>
        <v>36316.800000000003</v>
      </c>
      <c r="S514" s="28">
        <f t="shared" si="54"/>
        <v>3.65617772368131</v>
      </c>
      <c r="T514" s="27">
        <f t="shared" si="55"/>
        <v>7723.1002605097383</v>
      </c>
      <c r="U514" s="26" t="str">
        <f t="shared" si="56"/>
        <v>Yes</v>
      </c>
      <c r="V514" s="26">
        <f>R514*('Standards &amp; Assumptions'!$C$12)</f>
        <v>5447.52</v>
      </c>
      <c r="W514" s="26">
        <f t="shared" si="57"/>
        <v>30869.280000000002</v>
      </c>
      <c r="X514" s="26">
        <f t="shared" si="58"/>
        <v>41764.320000000007</v>
      </c>
      <c r="Y514" s="26" t="str">
        <f t="shared" si="59"/>
        <v>No</v>
      </c>
    </row>
    <row r="515" spans="2:25" ht="15" thickBot="1" x14ac:dyDescent="0.35">
      <c r="B515" s="154">
        <f>'1-4. Gather employee data'!B515</f>
        <v>503</v>
      </c>
      <c r="C515" s="50" t="str">
        <f>'1-4. Gather employee data'!C515</f>
        <v>Sales Associate</v>
      </c>
      <c r="D515" s="50" t="str">
        <f>'1-4. Gather employee data'!D515</f>
        <v>Apparel</v>
      </c>
      <c r="E515" s="61">
        <f>'1-4. Gather employee data'!E515</f>
        <v>42005</v>
      </c>
      <c r="F515" s="61">
        <f>'1-4. Gather employee data'!F515</f>
        <v>43647</v>
      </c>
      <c r="G515" s="60">
        <f>'1-4. Gather employee data'!I515</f>
        <v>44075.702827958768</v>
      </c>
      <c r="H515" s="50">
        <f>'1-4. Gather employee data'!J515</f>
        <v>2085.6</v>
      </c>
      <c r="I515" s="59">
        <f>'1-4. Gather employee data'!K515</f>
        <v>21.133344278844827</v>
      </c>
      <c r="J515" s="50" t="str">
        <f>'1-4. Gather employee data'!L515</f>
        <v>Active</v>
      </c>
      <c r="K515" s="50" t="str">
        <f>'1-4. Gather employee data'!M515</f>
        <v>FT</v>
      </c>
      <c r="L515" s="50" t="str">
        <f>'1-4. Gather employee data'!N515</f>
        <v>N/A</v>
      </c>
      <c r="M515" s="50" t="str">
        <f>'1-4. Gather employee data'!O515</f>
        <v>Chicago</v>
      </c>
      <c r="N515" s="50" t="str">
        <f>'1-4. Gather employee data'!P515</f>
        <v>Cook</v>
      </c>
      <c r="O515" s="50" t="str">
        <f>'1-4. Gather employee data'!T515</f>
        <v>IL</v>
      </c>
      <c r="P515" s="50" t="str">
        <f>'1-4. Gather employee data'!V515</f>
        <v>Cook County, IL</v>
      </c>
      <c r="Q515" s="59">
        <f>VLOOKUP(P515,'6. Gather living wage data'!$B$11:$Q$1048576,16,FALSE)</f>
        <v>17.46</v>
      </c>
      <c r="R515" s="60">
        <f>Q515*'Standards &amp; Assumptions'!$C$10*'Standards &amp; Assumptions'!$C$11</f>
        <v>36316.800000000003</v>
      </c>
      <c r="S515" s="28">
        <f t="shared" si="54"/>
        <v>3.6733442788448265</v>
      </c>
      <c r="T515" s="27">
        <f t="shared" si="55"/>
        <v>7758.9028279587656</v>
      </c>
      <c r="U515" s="26" t="str">
        <f t="shared" si="56"/>
        <v>Yes</v>
      </c>
      <c r="V515" s="26">
        <f>R515*('Standards &amp; Assumptions'!$C$12)</f>
        <v>5447.52</v>
      </c>
      <c r="W515" s="26">
        <f t="shared" si="57"/>
        <v>30869.280000000002</v>
      </c>
      <c r="X515" s="26">
        <f t="shared" si="58"/>
        <v>41764.320000000007</v>
      </c>
      <c r="Y515" s="26" t="str">
        <f t="shared" si="59"/>
        <v>No</v>
      </c>
    </row>
    <row r="516" spans="2:25" ht="15" thickBot="1" x14ac:dyDescent="0.35">
      <c r="B516" s="154">
        <f>'1-4. Gather employee data'!B516</f>
        <v>504</v>
      </c>
      <c r="C516" s="50" t="str">
        <f>'1-4. Gather employee data'!C516</f>
        <v>Sales Associate</v>
      </c>
      <c r="D516" s="50" t="str">
        <f>'1-4. Gather employee data'!D516</f>
        <v>Apparel</v>
      </c>
      <c r="E516" s="61">
        <f>'1-4. Gather employee data'!E516</f>
        <v>44013</v>
      </c>
      <c r="F516" s="61">
        <f>'1-4. Gather employee data'!F516</f>
        <v>43647</v>
      </c>
      <c r="G516" s="60">
        <f>'1-4. Gather employee data'!I516</f>
        <v>40778.682140094556</v>
      </c>
      <c r="H516" s="50">
        <f>'1-4. Gather employee data'!J516</f>
        <v>1929.18</v>
      </c>
      <c r="I516" s="59">
        <f>'1-4. Gather employee data'!K516</f>
        <v>21.13783169019716</v>
      </c>
      <c r="J516" s="50" t="str">
        <f>'1-4. Gather employee data'!L516</f>
        <v>Active</v>
      </c>
      <c r="K516" s="50" t="str">
        <f>'1-4. Gather employee data'!M516</f>
        <v>FT</v>
      </c>
      <c r="L516" s="50" t="str">
        <f>'1-4. Gather employee data'!N516</f>
        <v>N/A</v>
      </c>
      <c r="M516" s="50" t="str">
        <f>'1-4. Gather employee data'!O516</f>
        <v>Chicago</v>
      </c>
      <c r="N516" s="50" t="str">
        <f>'1-4. Gather employee data'!P516</f>
        <v>Cook</v>
      </c>
      <c r="O516" s="50" t="str">
        <f>'1-4. Gather employee data'!T516</f>
        <v>IL</v>
      </c>
      <c r="P516" s="50" t="str">
        <f>'1-4. Gather employee data'!V516</f>
        <v>Cook County, IL</v>
      </c>
      <c r="Q516" s="59">
        <f>VLOOKUP(P516,'6. Gather living wage data'!$B$11:$Q$1048576,16,FALSE)</f>
        <v>17.46</v>
      </c>
      <c r="R516" s="60">
        <f>Q516*'Standards &amp; Assumptions'!$C$10*'Standards &amp; Assumptions'!$C$11</f>
        <v>36316.800000000003</v>
      </c>
      <c r="S516" s="28">
        <f t="shared" si="54"/>
        <v>3.6778316901971593</v>
      </c>
      <c r="T516" s="27">
        <f t="shared" si="55"/>
        <v>4461.8821400945526</v>
      </c>
      <c r="U516" s="26" t="str">
        <f t="shared" si="56"/>
        <v>Yes</v>
      </c>
      <c r="V516" s="26">
        <f>R516*('Standards &amp; Assumptions'!$C$12)</f>
        <v>5447.52</v>
      </c>
      <c r="W516" s="26">
        <f t="shared" si="57"/>
        <v>30869.280000000002</v>
      </c>
      <c r="X516" s="26">
        <f t="shared" si="58"/>
        <v>41764.320000000007</v>
      </c>
      <c r="Y516" s="26" t="str">
        <f t="shared" si="59"/>
        <v>Yes</v>
      </c>
    </row>
    <row r="517" spans="2:25" ht="15" thickBot="1" x14ac:dyDescent="0.35">
      <c r="B517" s="154">
        <f>'1-4. Gather employee data'!B517</f>
        <v>505</v>
      </c>
      <c r="C517" s="50" t="str">
        <f>'1-4. Gather employee data'!C517</f>
        <v>Sales Associate</v>
      </c>
      <c r="D517" s="50" t="str">
        <f>'1-4. Gather employee data'!D517</f>
        <v>Apparel</v>
      </c>
      <c r="E517" s="61">
        <f>'1-4. Gather employee data'!E517</f>
        <v>44013</v>
      </c>
      <c r="F517" s="61">
        <f>'1-4. Gather employee data'!F517</f>
        <v>43647</v>
      </c>
      <c r="G517" s="60">
        <f>'1-4. Gather employee data'!I517</f>
        <v>40865.369696898058</v>
      </c>
      <c r="H517" s="50">
        <f>'1-4. Gather employee data'!J517</f>
        <v>1929.18</v>
      </c>
      <c r="I517" s="59">
        <f>'1-4. Gather employee data'!K517</f>
        <v>21.182766614259975</v>
      </c>
      <c r="J517" s="50" t="str">
        <f>'1-4. Gather employee data'!L517</f>
        <v>Active</v>
      </c>
      <c r="K517" s="50" t="str">
        <f>'1-4. Gather employee data'!M517</f>
        <v>FT</v>
      </c>
      <c r="L517" s="50" t="str">
        <f>'1-4. Gather employee data'!N517</f>
        <v>N/A</v>
      </c>
      <c r="M517" s="50" t="str">
        <f>'1-4. Gather employee data'!O517</f>
        <v>Chicago</v>
      </c>
      <c r="N517" s="50" t="str">
        <f>'1-4. Gather employee data'!P517</f>
        <v>Cook</v>
      </c>
      <c r="O517" s="50" t="str">
        <f>'1-4. Gather employee data'!T517</f>
        <v>IL</v>
      </c>
      <c r="P517" s="50" t="str">
        <f>'1-4. Gather employee data'!V517</f>
        <v>Cook County, IL</v>
      </c>
      <c r="Q517" s="59">
        <f>VLOOKUP(P517,'6. Gather living wage data'!$B$11:$Q$1048576,16,FALSE)</f>
        <v>17.46</v>
      </c>
      <c r="R517" s="60">
        <f>Q517*'Standards &amp; Assumptions'!$C$10*'Standards &amp; Assumptions'!$C$11</f>
        <v>36316.800000000003</v>
      </c>
      <c r="S517" s="28">
        <f t="shared" si="54"/>
        <v>3.7227666142599745</v>
      </c>
      <c r="T517" s="27">
        <f t="shared" si="55"/>
        <v>4548.5696968980556</v>
      </c>
      <c r="U517" s="26" t="str">
        <f t="shared" si="56"/>
        <v>Yes</v>
      </c>
      <c r="V517" s="26">
        <f>R517*('Standards &amp; Assumptions'!$C$12)</f>
        <v>5447.52</v>
      </c>
      <c r="W517" s="26">
        <f t="shared" si="57"/>
        <v>30869.280000000002</v>
      </c>
      <c r="X517" s="26">
        <f t="shared" si="58"/>
        <v>41764.320000000007</v>
      </c>
      <c r="Y517" s="26" t="str">
        <f t="shared" si="59"/>
        <v>Yes</v>
      </c>
    </row>
    <row r="518" spans="2:25" ht="15" thickBot="1" x14ac:dyDescent="0.35">
      <c r="B518" s="154">
        <f>'1-4. Gather employee data'!B518</f>
        <v>506</v>
      </c>
      <c r="C518" s="50" t="str">
        <f>'1-4. Gather employee data'!C518</f>
        <v>Sales Associate</v>
      </c>
      <c r="D518" s="50" t="str">
        <f>'1-4. Gather employee data'!D518</f>
        <v>Apparel</v>
      </c>
      <c r="E518" s="61">
        <f>'1-4. Gather employee data'!E518</f>
        <v>44013</v>
      </c>
      <c r="F518" s="61">
        <f>'1-4. Gather employee data'!F518</f>
        <v>43647</v>
      </c>
      <c r="G518" s="60">
        <f>'1-4. Gather employee data'!I518</f>
        <v>40925.300813754016</v>
      </c>
      <c r="H518" s="50">
        <f>'1-4. Gather employee data'!J518</f>
        <v>1929.18</v>
      </c>
      <c r="I518" s="59">
        <f>'1-4. Gather employee data'!K518</f>
        <v>21.213832205265458</v>
      </c>
      <c r="J518" s="50" t="str">
        <f>'1-4. Gather employee data'!L518</f>
        <v>Active</v>
      </c>
      <c r="K518" s="50" t="str">
        <f>'1-4. Gather employee data'!M518</f>
        <v>FT</v>
      </c>
      <c r="L518" s="50" t="str">
        <f>'1-4. Gather employee data'!N518</f>
        <v>N/A</v>
      </c>
      <c r="M518" s="50" t="str">
        <f>'1-4. Gather employee data'!O518</f>
        <v>Chicago</v>
      </c>
      <c r="N518" s="50" t="str">
        <f>'1-4. Gather employee data'!P518</f>
        <v>Cook</v>
      </c>
      <c r="O518" s="50" t="str">
        <f>'1-4. Gather employee data'!T518</f>
        <v>IL</v>
      </c>
      <c r="P518" s="50" t="str">
        <f>'1-4. Gather employee data'!V518</f>
        <v>Cook County, IL</v>
      </c>
      <c r="Q518" s="59">
        <f>VLOOKUP(P518,'6. Gather living wage data'!$B$11:$Q$1048576,16,FALSE)</f>
        <v>17.46</v>
      </c>
      <c r="R518" s="60">
        <f>Q518*'Standards &amp; Assumptions'!$C$10*'Standards &amp; Assumptions'!$C$11</f>
        <v>36316.800000000003</v>
      </c>
      <c r="S518" s="28">
        <f t="shared" si="54"/>
        <v>3.7538322052654571</v>
      </c>
      <c r="T518" s="27">
        <f t="shared" si="55"/>
        <v>4608.5008137540135</v>
      </c>
      <c r="U518" s="26" t="str">
        <f t="shared" si="56"/>
        <v>Yes</v>
      </c>
      <c r="V518" s="26">
        <f>R518*('Standards &amp; Assumptions'!$C$12)</f>
        <v>5447.52</v>
      </c>
      <c r="W518" s="26">
        <f t="shared" si="57"/>
        <v>30869.280000000002</v>
      </c>
      <c r="X518" s="26">
        <f t="shared" si="58"/>
        <v>41764.320000000007</v>
      </c>
      <c r="Y518" s="26" t="str">
        <f t="shared" si="59"/>
        <v>Yes</v>
      </c>
    </row>
    <row r="519" spans="2:25" ht="15" thickBot="1" x14ac:dyDescent="0.35">
      <c r="B519" s="154">
        <f>'1-4. Gather employee data'!B519</f>
        <v>507</v>
      </c>
      <c r="C519" s="50" t="str">
        <f>'1-4. Gather employee data'!C519</f>
        <v>Sales Associate</v>
      </c>
      <c r="D519" s="50" t="str">
        <f>'1-4. Gather employee data'!D519</f>
        <v>Apparel</v>
      </c>
      <c r="E519" s="61">
        <f>'1-4. Gather employee data'!E519</f>
        <v>44013</v>
      </c>
      <c r="F519" s="61">
        <f>'1-4. Gather employee data'!F519</f>
        <v>43647</v>
      </c>
      <c r="G519" s="60">
        <f>'1-4. Gather employee data'!I519</f>
        <v>40959.850989315673</v>
      </c>
      <c r="H519" s="50">
        <f>'1-4. Gather employee data'!J519</f>
        <v>1929.18</v>
      </c>
      <c r="I519" s="59">
        <f>'1-4. Gather employee data'!K519</f>
        <v>21.231741459747496</v>
      </c>
      <c r="J519" s="50" t="str">
        <f>'1-4. Gather employee data'!L519</f>
        <v>Active</v>
      </c>
      <c r="K519" s="50" t="str">
        <f>'1-4. Gather employee data'!M519</f>
        <v>FT</v>
      </c>
      <c r="L519" s="50" t="str">
        <f>'1-4. Gather employee data'!N519</f>
        <v>N/A</v>
      </c>
      <c r="M519" s="50" t="str">
        <f>'1-4. Gather employee data'!O519</f>
        <v>Chicago</v>
      </c>
      <c r="N519" s="50" t="str">
        <f>'1-4. Gather employee data'!P519</f>
        <v>Cook</v>
      </c>
      <c r="O519" s="50" t="str">
        <f>'1-4. Gather employee data'!T519</f>
        <v>IL</v>
      </c>
      <c r="P519" s="50" t="str">
        <f>'1-4. Gather employee data'!V519</f>
        <v>Cook County, IL</v>
      </c>
      <c r="Q519" s="59">
        <f>VLOOKUP(P519,'6. Gather living wage data'!$B$11:$Q$1048576,16,FALSE)</f>
        <v>17.46</v>
      </c>
      <c r="R519" s="60">
        <f>Q519*'Standards &amp; Assumptions'!$C$10*'Standards &amp; Assumptions'!$C$11</f>
        <v>36316.800000000003</v>
      </c>
      <c r="S519" s="28">
        <f t="shared" si="54"/>
        <v>3.7717414597474956</v>
      </c>
      <c r="T519" s="27">
        <f t="shared" si="55"/>
        <v>4643.0509893156704</v>
      </c>
      <c r="U519" s="26" t="str">
        <f t="shared" si="56"/>
        <v>Yes</v>
      </c>
      <c r="V519" s="26">
        <f>R519*('Standards &amp; Assumptions'!$C$12)</f>
        <v>5447.52</v>
      </c>
      <c r="W519" s="26">
        <f t="shared" si="57"/>
        <v>30869.280000000002</v>
      </c>
      <c r="X519" s="26">
        <f t="shared" si="58"/>
        <v>41764.320000000007</v>
      </c>
      <c r="Y519" s="26" t="str">
        <f t="shared" si="59"/>
        <v>Yes</v>
      </c>
    </row>
    <row r="520" spans="2:25" ht="15" thickBot="1" x14ac:dyDescent="0.35">
      <c r="B520" s="154">
        <f>'1-4. Gather employee data'!B520</f>
        <v>508</v>
      </c>
      <c r="C520" s="50" t="str">
        <f>'1-4. Gather employee data'!C520</f>
        <v>Sales Associate</v>
      </c>
      <c r="D520" s="50" t="str">
        <f>'1-4. Gather employee data'!D520</f>
        <v>Apparel</v>
      </c>
      <c r="E520" s="61">
        <f>'1-4. Gather employee data'!E520</f>
        <v>43983</v>
      </c>
      <c r="F520" s="61">
        <f>'1-4. Gather employee data'!F520</f>
        <v>43647</v>
      </c>
      <c r="G520" s="60">
        <f>'1-4. Gather employee data'!I520</f>
        <v>44282.685244702174</v>
      </c>
      <c r="H520" s="50">
        <f>'1-4. Gather employee data'!J520</f>
        <v>2085.6</v>
      </c>
      <c r="I520" s="59">
        <f>'1-4. Gather employee data'!K520</f>
        <v>21.232587861863337</v>
      </c>
      <c r="J520" s="50" t="str">
        <f>'1-4. Gather employee data'!L520</f>
        <v>Active</v>
      </c>
      <c r="K520" s="50" t="str">
        <f>'1-4. Gather employee data'!M520</f>
        <v>FT</v>
      </c>
      <c r="L520" s="50" t="str">
        <f>'1-4. Gather employee data'!N520</f>
        <v>N/A</v>
      </c>
      <c r="M520" s="50" t="str">
        <f>'1-4. Gather employee data'!O520</f>
        <v>Chicago</v>
      </c>
      <c r="N520" s="50" t="str">
        <f>'1-4. Gather employee data'!P520</f>
        <v>Cook</v>
      </c>
      <c r="O520" s="50" t="str">
        <f>'1-4. Gather employee data'!T520</f>
        <v>IL</v>
      </c>
      <c r="P520" s="50" t="str">
        <f>'1-4. Gather employee data'!V520</f>
        <v>Cook County, IL</v>
      </c>
      <c r="Q520" s="59">
        <f>VLOOKUP(P520,'6. Gather living wage data'!$B$11:$Q$1048576,16,FALSE)</f>
        <v>17.46</v>
      </c>
      <c r="R520" s="60">
        <f>Q520*'Standards &amp; Assumptions'!$C$10*'Standards &amp; Assumptions'!$C$11</f>
        <v>36316.800000000003</v>
      </c>
      <c r="S520" s="28">
        <f t="shared" si="54"/>
        <v>3.7725878618633359</v>
      </c>
      <c r="T520" s="27">
        <f t="shared" si="55"/>
        <v>7965.8852447021709</v>
      </c>
      <c r="U520" s="26" t="str">
        <f t="shared" si="56"/>
        <v>Yes</v>
      </c>
      <c r="V520" s="26">
        <f>R520*('Standards &amp; Assumptions'!$C$12)</f>
        <v>5447.52</v>
      </c>
      <c r="W520" s="26">
        <f t="shared" si="57"/>
        <v>30869.280000000002</v>
      </c>
      <c r="X520" s="26">
        <f t="shared" si="58"/>
        <v>41764.320000000007</v>
      </c>
      <c r="Y520" s="26" t="str">
        <f t="shared" si="59"/>
        <v>No</v>
      </c>
    </row>
    <row r="521" spans="2:25" ht="15" thickBot="1" x14ac:dyDescent="0.35">
      <c r="B521" s="154">
        <f>'1-4. Gather employee data'!B521</f>
        <v>509</v>
      </c>
      <c r="C521" s="50" t="str">
        <f>'1-4. Gather employee data'!C521</f>
        <v>Sales Associate</v>
      </c>
      <c r="D521" s="50" t="str">
        <f>'1-4. Gather employee data'!D521</f>
        <v>Apparel</v>
      </c>
      <c r="E521" s="61">
        <f>'1-4. Gather employee data'!E521</f>
        <v>43983</v>
      </c>
      <c r="F521" s="61">
        <f>'1-4. Gather employee data'!F521</f>
        <v>43647</v>
      </c>
      <c r="G521" s="60">
        <f>'1-4. Gather employee data'!I521</f>
        <v>44344.822993100017</v>
      </c>
      <c r="H521" s="50">
        <f>'1-4. Gather employee data'!J521</f>
        <v>2085.6</v>
      </c>
      <c r="I521" s="59">
        <f>'1-4. Gather employee data'!K521</f>
        <v>21.262381565544697</v>
      </c>
      <c r="J521" s="50" t="str">
        <f>'1-4. Gather employee data'!L521</f>
        <v>Active</v>
      </c>
      <c r="K521" s="50" t="str">
        <f>'1-4. Gather employee data'!M521</f>
        <v>FT</v>
      </c>
      <c r="L521" s="50" t="str">
        <f>'1-4. Gather employee data'!N521</f>
        <v>N/A</v>
      </c>
      <c r="M521" s="50" t="str">
        <f>'1-4. Gather employee data'!O521</f>
        <v>Chicago</v>
      </c>
      <c r="N521" s="50" t="str">
        <f>'1-4. Gather employee data'!P521</f>
        <v>Cook</v>
      </c>
      <c r="O521" s="50" t="str">
        <f>'1-4. Gather employee data'!T521</f>
        <v>IL</v>
      </c>
      <c r="P521" s="50" t="str">
        <f>'1-4. Gather employee data'!V521</f>
        <v>Cook County, IL</v>
      </c>
      <c r="Q521" s="59">
        <f>VLOOKUP(P521,'6. Gather living wage data'!$B$11:$Q$1048576,16,FALSE)</f>
        <v>17.46</v>
      </c>
      <c r="R521" s="60">
        <f>Q521*'Standards &amp; Assumptions'!$C$10*'Standards &amp; Assumptions'!$C$11</f>
        <v>36316.800000000003</v>
      </c>
      <c r="S521" s="28">
        <f t="shared" si="54"/>
        <v>3.802381565544696</v>
      </c>
      <c r="T521" s="27">
        <f t="shared" si="55"/>
        <v>8028.022993100014</v>
      </c>
      <c r="U521" s="26" t="str">
        <f t="shared" si="56"/>
        <v>Yes</v>
      </c>
      <c r="V521" s="26">
        <f>R521*('Standards &amp; Assumptions'!$C$12)</f>
        <v>5447.52</v>
      </c>
      <c r="W521" s="26">
        <f t="shared" si="57"/>
        <v>30869.280000000002</v>
      </c>
      <c r="X521" s="26">
        <f t="shared" si="58"/>
        <v>41764.320000000007</v>
      </c>
      <c r="Y521" s="26" t="str">
        <f t="shared" si="59"/>
        <v>No</v>
      </c>
    </row>
    <row r="522" spans="2:25" ht="15" thickBot="1" x14ac:dyDescent="0.35">
      <c r="B522" s="154">
        <f>'1-4. Gather employee data'!B522</f>
        <v>510</v>
      </c>
      <c r="C522" s="50" t="str">
        <f>'1-4. Gather employee data'!C522</f>
        <v>Sales Associate</v>
      </c>
      <c r="D522" s="50" t="str">
        <f>'1-4. Gather employee data'!D522</f>
        <v>Apparel</v>
      </c>
      <c r="E522" s="61">
        <f>'1-4. Gather employee data'!E522</f>
        <v>43983</v>
      </c>
      <c r="F522" s="61">
        <f>'1-4. Gather employee data'!F522</f>
        <v>43647</v>
      </c>
      <c r="G522" s="60">
        <f>'1-4. Gather employee data'!I522</f>
        <v>44413.709158681326</v>
      </c>
      <c r="H522" s="50">
        <f>'1-4. Gather employee data'!J522</f>
        <v>2085.6</v>
      </c>
      <c r="I522" s="59">
        <f>'1-4. Gather employee data'!K522</f>
        <v>21.295410989010993</v>
      </c>
      <c r="J522" s="50" t="str">
        <f>'1-4. Gather employee data'!L522</f>
        <v>Active</v>
      </c>
      <c r="K522" s="50" t="str">
        <f>'1-4. Gather employee data'!M522</f>
        <v>FT</v>
      </c>
      <c r="L522" s="50" t="str">
        <f>'1-4. Gather employee data'!N522</f>
        <v>N/A</v>
      </c>
      <c r="M522" s="50" t="str">
        <f>'1-4. Gather employee data'!O522</f>
        <v>Chicago</v>
      </c>
      <c r="N522" s="50" t="str">
        <f>'1-4. Gather employee data'!P522</f>
        <v>Cook</v>
      </c>
      <c r="O522" s="50" t="str">
        <f>'1-4. Gather employee data'!T522</f>
        <v>IL</v>
      </c>
      <c r="P522" s="50" t="str">
        <f>'1-4. Gather employee data'!V522</f>
        <v>Cook County, IL</v>
      </c>
      <c r="Q522" s="59">
        <f>VLOOKUP(P522,'6. Gather living wage data'!$B$11:$Q$1048576,16,FALSE)</f>
        <v>17.46</v>
      </c>
      <c r="R522" s="60">
        <f>Q522*'Standards &amp; Assumptions'!$C$10*'Standards &amp; Assumptions'!$C$11</f>
        <v>36316.800000000003</v>
      </c>
      <c r="S522" s="28">
        <f t="shared" si="54"/>
        <v>3.8354109890109918</v>
      </c>
      <c r="T522" s="27">
        <f t="shared" si="55"/>
        <v>8096.9091586813229</v>
      </c>
      <c r="U522" s="26" t="str">
        <f t="shared" si="56"/>
        <v>Yes</v>
      </c>
      <c r="V522" s="26">
        <f>R522*('Standards &amp; Assumptions'!$C$12)</f>
        <v>5447.52</v>
      </c>
      <c r="W522" s="26">
        <f t="shared" si="57"/>
        <v>30869.280000000002</v>
      </c>
      <c r="X522" s="26">
        <f t="shared" si="58"/>
        <v>41764.320000000007</v>
      </c>
      <c r="Y522" s="26" t="str">
        <f t="shared" si="59"/>
        <v>No</v>
      </c>
    </row>
    <row r="523" spans="2:25" ht="15" thickBot="1" x14ac:dyDescent="0.35">
      <c r="B523" s="154">
        <f>'1-4. Gather employee data'!B523</f>
        <v>511</v>
      </c>
      <c r="C523" s="50" t="str">
        <f>'1-4. Gather employee data'!C523</f>
        <v>Sales Associate</v>
      </c>
      <c r="D523" s="50" t="str">
        <f>'1-4. Gather employee data'!D523</f>
        <v>Apparel</v>
      </c>
      <c r="E523" s="61">
        <f>'1-4. Gather employee data'!E523</f>
        <v>43983</v>
      </c>
      <c r="F523" s="61">
        <f>'1-4. Gather employee data'!F523</f>
        <v>43647</v>
      </c>
      <c r="G523" s="60">
        <f>'1-4. Gather employee data'!I523</f>
        <v>44483.209592106941</v>
      </c>
      <c r="H523" s="50">
        <f>'1-4. Gather employee data'!J523</f>
        <v>2085.6</v>
      </c>
      <c r="I523" s="59">
        <f>'1-4. Gather employee data'!K523</f>
        <v>21.328734940595965</v>
      </c>
      <c r="J523" s="50" t="str">
        <f>'1-4. Gather employee data'!L523</f>
        <v>Active</v>
      </c>
      <c r="K523" s="50" t="str">
        <f>'1-4. Gather employee data'!M523</f>
        <v>FT</v>
      </c>
      <c r="L523" s="50" t="str">
        <f>'1-4. Gather employee data'!N523</f>
        <v>N/A</v>
      </c>
      <c r="M523" s="50" t="str">
        <f>'1-4. Gather employee data'!O523</f>
        <v>Chicago</v>
      </c>
      <c r="N523" s="50" t="str">
        <f>'1-4. Gather employee data'!P523</f>
        <v>Cook</v>
      </c>
      <c r="O523" s="50" t="str">
        <f>'1-4. Gather employee data'!T523</f>
        <v>IL</v>
      </c>
      <c r="P523" s="50" t="str">
        <f>'1-4. Gather employee data'!V523</f>
        <v>Cook County, IL</v>
      </c>
      <c r="Q523" s="59">
        <f>VLOOKUP(P523,'6. Gather living wage data'!$B$11:$Q$1048576,16,FALSE)</f>
        <v>17.46</v>
      </c>
      <c r="R523" s="60">
        <f>Q523*'Standards &amp; Assumptions'!$C$10*'Standards &amp; Assumptions'!$C$11</f>
        <v>36316.800000000003</v>
      </c>
      <c r="S523" s="28">
        <f t="shared" si="54"/>
        <v>3.8687349405959637</v>
      </c>
      <c r="T523" s="27">
        <f t="shared" si="55"/>
        <v>8166.4095921069384</v>
      </c>
      <c r="U523" s="26" t="str">
        <f t="shared" si="56"/>
        <v>Yes</v>
      </c>
      <c r="V523" s="26">
        <f>R523*('Standards &amp; Assumptions'!$C$12)</f>
        <v>5447.52</v>
      </c>
      <c r="W523" s="26">
        <f t="shared" si="57"/>
        <v>30869.280000000002</v>
      </c>
      <c r="X523" s="26">
        <f t="shared" si="58"/>
        <v>41764.320000000007</v>
      </c>
      <c r="Y523" s="26" t="str">
        <f t="shared" si="59"/>
        <v>No</v>
      </c>
    </row>
    <row r="524" spans="2:25" ht="15" thickBot="1" x14ac:dyDescent="0.35">
      <c r="B524" s="154">
        <f>'1-4. Gather employee data'!B524</f>
        <v>512</v>
      </c>
      <c r="C524" s="50" t="str">
        <f>'1-4. Gather employee data'!C524</f>
        <v>Sales Associate</v>
      </c>
      <c r="D524" s="50" t="str">
        <f>'1-4. Gather employee data'!D524</f>
        <v>Apparel</v>
      </c>
      <c r="E524" s="61">
        <f>'1-4. Gather employee data'!E524</f>
        <v>43983</v>
      </c>
      <c r="F524" s="61">
        <f>'1-4. Gather employee data'!F524</f>
        <v>43647</v>
      </c>
      <c r="G524" s="60">
        <f>'1-4. Gather employee data'!I524</f>
        <v>42332.071542578327</v>
      </c>
      <c r="H524" s="50">
        <f>'1-4. Gather employee data'!J524</f>
        <v>1981.32</v>
      </c>
      <c r="I524" s="59">
        <f>'1-4. Gather employee data'!K524</f>
        <v>21.365590385489639</v>
      </c>
      <c r="J524" s="50" t="str">
        <f>'1-4. Gather employee data'!L524</f>
        <v>Active</v>
      </c>
      <c r="K524" s="50" t="str">
        <f>'1-4. Gather employee data'!M524</f>
        <v>FT</v>
      </c>
      <c r="L524" s="50" t="str">
        <f>'1-4. Gather employee data'!N524</f>
        <v>N/A</v>
      </c>
      <c r="M524" s="50" t="str">
        <f>'1-4. Gather employee data'!O524</f>
        <v>Chicago</v>
      </c>
      <c r="N524" s="50" t="str">
        <f>'1-4. Gather employee data'!P524</f>
        <v>Cook</v>
      </c>
      <c r="O524" s="50" t="str">
        <f>'1-4. Gather employee data'!T524</f>
        <v>IL</v>
      </c>
      <c r="P524" s="50" t="str">
        <f>'1-4. Gather employee data'!V524</f>
        <v>Cook County, IL</v>
      </c>
      <c r="Q524" s="59">
        <f>VLOOKUP(P524,'6. Gather living wage data'!$B$11:$Q$1048576,16,FALSE)</f>
        <v>17.46</v>
      </c>
      <c r="R524" s="60">
        <f>Q524*'Standards &amp; Assumptions'!$C$10*'Standards &amp; Assumptions'!$C$11</f>
        <v>36316.800000000003</v>
      </c>
      <c r="S524" s="28">
        <f t="shared" si="54"/>
        <v>3.9055903854896385</v>
      </c>
      <c r="T524" s="27">
        <f t="shared" si="55"/>
        <v>6015.2715425783244</v>
      </c>
      <c r="U524" s="26" t="str">
        <f t="shared" si="56"/>
        <v>Yes</v>
      </c>
      <c r="V524" s="26">
        <f>R524*('Standards &amp; Assumptions'!$C$12)</f>
        <v>5447.52</v>
      </c>
      <c r="W524" s="26">
        <f t="shared" si="57"/>
        <v>30869.280000000002</v>
      </c>
      <c r="X524" s="26">
        <f t="shared" si="58"/>
        <v>41764.320000000007</v>
      </c>
      <c r="Y524" s="26" t="str">
        <f t="shared" si="59"/>
        <v>No</v>
      </c>
    </row>
    <row r="525" spans="2:25" ht="15" thickBot="1" x14ac:dyDescent="0.35">
      <c r="B525" s="154">
        <f>'1-4. Gather employee data'!B525</f>
        <v>513</v>
      </c>
      <c r="C525" s="50" t="str">
        <f>'1-4. Gather employee data'!C525</f>
        <v>Sales Associate</v>
      </c>
      <c r="D525" s="50" t="str">
        <f>'1-4. Gather employee data'!D525</f>
        <v>Apparel</v>
      </c>
      <c r="E525" s="61">
        <f>'1-4. Gather employee data'!E525</f>
        <v>43983</v>
      </c>
      <c r="F525" s="61">
        <f>'1-4. Gather employee data'!F525</f>
        <v>43647</v>
      </c>
      <c r="G525" s="60">
        <f>'1-4. Gather employee data'!I525</f>
        <v>41246.059313521131</v>
      </c>
      <c r="H525" s="50">
        <f>'1-4. Gather employee data'!J525</f>
        <v>1929.18</v>
      </c>
      <c r="I525" s="59">
        <f>'1-4. Gather employee data'!K525</f>
        <v>21.380098960968457</v>
      </c>
      <c r="J525" s="50" t="str">
        <f>'1-4. Gather employee data'!L525</f>
        <v>Active</v>
      </c>
      <c r="K525" s="50" t="str">
        <f>'1-4. Gather employee data'!M525</f>
        <v>FT</v>
      </c>
      <c r="L525" s="50" t="str">
        <f>'1-4. Gather employee data'!N525</f>
        <v>N/A</v>
      </c>
      <c r="M525" s="50" t="str">
        <f>'1-4. Gather employee data'!O525</f>
        <v>Chicago</v>
      </c>
      <c r="N525" s="50" t="str">
        <f>'1-4. Gather employee data'!P525</f>
        <v>Cook</v>
      </c>
      <c r="O525" s="50" t="str">
        <f>'1-4. Gather employee data'!T525</f>
        <v>IL</v>
      </c>
      <c r="P525" s="50" t="str">
        <f>'1-4. Gather employee data'!V525</f>
        <v>Cook County, IL</v>
      </c>
      <c r="Q525" s="59">
        <f>VLOOKUP(P525,'6. Gather living wage data'!$B$11:$Q$1048576,16,FALSE)</f>
        <v>17.46</v>
      </c>
      <c r="R525" s="60">
        <f>Q525*'Standards &amp; Assumptions'!$C$10*'Standards &amp; Assumptions'!$C$11</f>
        <v>36316.800000000003</v>
      </c>
      <c r="S525" s="28">
        <f t="shared" si="54"/>
        <v>3.9200989609684562</v>
      </c>
      <c r="T525" s="27">
        <f t="shared" si="55"/>
        <v>4929.2593135211282</v>
      </c>
      <c r="U525" s="26" t="str">
        <f t="shared" si="56"/>
        <v>Yes</v>
      </c>
      <c r="V525" s="26">
        <f>R525*('Standards &amp; Assumptions'!$C$12)</f>
        <v>5447.52</v>
      </c>
      <c r="W525" s="26">
        <f t="shared" si="57"/>
        <v>30869.280000000002</v>
      </c>
      <c r="X525" s="26">
        <f t="shared" si="58"/>
        <v>41764.320000000007</v>
      </c>
      <c r="Y525" s="26" t="str">
        <f t="shared" si="59"/>
        <v>Yes</v>
      </c>
    </row>
    <row r="526" spans="2:25" ht="15" thickBot="1" x14ac:dyDescent="0.35">
      <c r="B526" s="154">
        <f>'1-4. Gather employee data'!B526</f>
        <v>514</v>
      </c>
      <c r="C526" s="50" t="str">
        <f>'1-4. Gather employee data'!C526</f>
        <v>Sales Associate</v>
      </c>
      <c r="D526" s="50" t="str">
        <f>'1-4. Gather employee data'!D526</f>
        <v>Apparel</v>
      </c>
      <c r="E526" s="61">
        <f>'1-4. Gather employee data'!E526</f>
        <v>43983</v>
      </c>
      <c r="F526" s="61">
        <f>'1-4. Gather employee data'!F526</f>
        <v>43647</v>
      </c>
      <c r="G526" s="60">
        <f>'1-4. Gather employee data'!I526</f>
        <v>40181.377227309873</v>
      </c>
      <c r="H526" s="50">
        <f>'1-4. Gather employee data'!J526</f>
        <v>1877.04</v>
      </c>
      <c r="I526" s="59">
        <f>'1-4. Gather employee data'!K526</f>
        <v>21.406777280883666</v>
      </c>
      <c r="J526" s="50" t="str">
        <f>'1-4. Gather employee data'!L526</f>
        <v>Active</v>
      </c>
      <c r="K526" s="50" t="str">
        <f>'1-4. Gather employee data'!M526</f>
        <v>FT</v>
      </c>
      <c r="L526" s="50" t="str">
        <f>'1-4. Gather employee data'!N526</f>
        <v>N/A</v>
      </c>
      <c r="M526" s="50" t="str">
        <f>'1-4. Gather employee data'!O526</f>
        <v>Chicago</v>
      </c>
      <c r="N526" s="50" t="str">
        <f>'1-4. Gather employee data'!P526</f>
        <v>Cook</v>
      </c>
      <c r="O526" s="50" t="str">
        <f>'1-4. Gather employee data'!T526</f>
        <v>IL</v>
      </c>
      <c r="P526" s="50" t="str">
        <f>'1-4. Gather employee data'!V526</f>
        <v>Cook County, IL</v>
      </c>
      <c r="Q526" s="59">
        <f>VLOOKUP(P526,'6. Gather living wage data'!$B$11:$Q$1048576,16,FALSE)</f>
        <v>17.46</v>
      </c>
      <c r="R526" s="60">
        <f>Q526*'Standards &amp; Assumptions'!$C$10*'Standards &amp; Assumptions'!$C$11</f>
        <v>36316.800000000003</v>
      </c>
      <c r="S526" s="28">
        <f t="shared" si="54"/>
        <v>3.9467772808836656</v>
      </c>
      <c r="T526" s="27">
        <f t="shared" si="55"/>
        <v>3864.5772273098701</v>
      </c>
      <c r="U526" s="26" t="str">
        <f t="shared" si="56"/>
        <v>Yes</v>
      </c>
      <c r="V526" s="26">
        <f>R526*('Standards &amp; Assumptions'!$C$12)</f>
        <v>5447.52</v>
      </c>
      <c r="W526" s="26">
        <f t="shared" si="57"/>
        <v>30869.280000000002</v>
      </c>
      <c r="X526" s="26">
        <f t="shared" si="58"/>
        <v>41764.320000000007</v>
      </c>
      <c r="Y526" s="26" t="str">
        <f t="shared" si="59"/>
        <v>Yes</v>
      </c>
    </row>
    <row r="527" spans="2:25" ht="15" thickBot="1" x14ac:dyDescent="0.35">
      <c r="B527" s="154">
        <f>'1-4. Gather employee data'!B527</f>
        <v>515</v>
      </c>
      <c r="C527" s="50" t="str">
        <f>'1-4. Gather employee data'!C527</f>
        <v>Senior Sales Associate</v>
      </c>
      <c r="D527" s="50" t="str">
        <f>'1-4. Gather employee data'!D527</f>
        <v>Apparel</v>
      </c>
      <c r="E527" s="61">
        <f>'1-4. Gather employee data'!E527</f>
        <v>42736</v>
      </c>
      <c r="F527" s="61">
        <f>'1-4. Gather employee data'!F527</f>
        <v>43647</v>
      </c>
      <c r="G527" s="60">
        <f>'1-4. Gather employee data'!I527</f>
        <v>39151.991983995867</v>
      </c>
      <c r="H527" s="50">
        <f>'1-4. Gather employee data'!J527</f>
        <v>1824.9</v>
      </c>
      <c r="I527" s="59">
        <f>'1-4. Gather employee data'!K527</f>
        <v>21.454321871881124</v>
      </c>
      <c r="J527" s="50" t="str">
        <f>'1-4. Gather employee data'!L527</f>
        <v>Active</v>
      </c>
      <c r="K527" s="50" t="str">
        <f>'1-4. Gather employee data'!M527</f>
        <v>FT</v>
      </c>
      <c r="L527" s="50" t="str">
        <f>'1-4. Gather employee data'!N527</f>
        <v>N/A</v>
      </c>
      <c r="M527" s="50" t="str">
        <f>'1-4. Gather employee data'!O527</f>
        <v>Chicago</v>
      </c>
      <c r="N527" s="50" t="str">
        <f>'1-4. Gather employee data'!P527</f>
        <v>Cook</v>
      </c>
      <c r="O527" s="50" t="str">
        <f>'1-4. Gather employee data'!T527</f>
        <v>IL</v>
      </c>
      <c r="P527" s="50" t="str">
        <f>'1-4. Gather employee data'!V527</f>
        <v>Cook County, IL</v>
      </c>
      <c r="Q527" s="59">
        <f>VLOOKUP(P527,'6. Gather living wage data'!$B$11:$Q$1048576,16,FALSE)</f>
        <v>17.46</v>
      </c>
      <c r="R527" s="60">
        <f>Q527*'Standards &amp; Assumptions'!$C$10*'Standards &amp; Assumptions'!$C$11</f>
        <v>36316.800000000003</v>
      </c>
      <c r="S527" s="28">
        <f t="shared" si="54"/>
        <v>3.9943218718811231</v>
      </c>
      <c r="T527" s="27">
        <f t="shared" si="55"/>
        <v>2835.1919839958646</v>
      </c>
      <c r="U527" s="26" t="str">
        <f t="shared" si="56"/>
        <v>Yes</v>
      </c>
      <c r="V527" s="26">
        <f>R527*('Standards &amp; Assumptions'!$C$12)</f>
        <v>5447.52</v>
      </c>
      <c r="W527" s="26">
        <f t="shared" si="57"/>
        <v>30869.280000000002</v>
      </c>
      <c r="X527" s="26">
        <f t="shared" si="58"/>
        <v>41764.320000000007</v>
      </c>
      <c r="Y527" s="26" t="str">
        <f t="shared" si="59"/>
        <v>Yes</v>
      </c>
    </row>
    <row r="528" spans="2:25" ht="15" thickBot="1" x14ac:dyDescent="0.35">
      <c r="B528" s="154">
        <f>'1-4. Gather employee data'!B528</f>
        <v>516</v>
      </c>
      <c r="C528" s="50" t="str">
        <f>'1-4. Gather employee data'!C528</f>
        <v>Sales Associate</v>
      </c>
      <c r="D528" s="50" t="str">
        <f>'1-4. Gather employee data'!D528</f>
        <v>Apparel</v>
      </c>
      <c r="E528" s="61">
        <f>'1-4. Gather employee data'!E528</f>
        <v>43983</v>
      </c>
      <c r="F528" s="61">
        <f>'1-4. Gather employee data'!F528</f>
        <v>43647</v>
      </c>
      <c r="G528" s="60">
        <f>'1-4. Gather employee data'!I528</f>
        <v>39237.365242592838</v>
      </c>
      <c r="H528" s="50">
        <f>'1-4. Gather employee data'!J528</f>
        <v>1824.9</v>
      </c>
      <c r="I528" s="59">
        <f>'1-4. Gather employee data'!K528</f>
        <v>21.501104303026377</v>
      </c>
      <c r="J528" s="50" t="str">
        <f>'1-4. Gather employee data'!L528</f>
        <v>Active</v>
      </c>
      <c r="K528" s="50" t="str">
        <f>'1-4. Gather employee data'!M528</f>
        <v>FT</v>
      </c>
      <c r="L528" s="50" t="str">
        <f>'1-4. Gather employee data'!N528</f>
        <v>N/A</v>
      </c>
      <c r="M528" s="50" t="str">
        <f>'1-4. Gather employee data'!O528</f>
        <v>Chicago</v>
      </c>
      <c r="N528" s="50" t="str">
        <f>'1-4. Gather employee data'!P528</f>
        <v>Cook</v>
      </c>
      <c r="O528" s="50" t="str">
        <f>'1-4. Gather employee data'!T528</f>
        <v>IL</v>
      </c>
      <c r="P528" s="50" t="str">
        <f>'1-4. Gather employee data'!V528</f>
        <v>Cook County, IL</v>
      </c>
      <c r="Q528" s="59">
        <f>VLOOKUP(P528,'6. Gather living wage data'!$B$11:$Q$1048576,16,FALSE)</f>
        <v>17.46</v>
      </c>
      <c r="R528" s="60">
        <f>Q528*'Standards &amp; Assumptions'!$C$10*'Standards &amp; Assumptions'!$C$11</f>
        <v>36316.800000000003</v>
      </c>
      <c r="S528" s="28">
        <f t="shared" si="54"/>
        <v>4.0411043030263762</v>
      </c>
      <c r="T528" s="27">
        <f t="shared" si="55"/>
        <v>2920.5652425928347</v>
      </c>
      <c r="U528" s="26" t="str">
        <f t="shared" si="56"/>
        <v>Yes</v>
      </c>
      <c r="V528" s="26">
        <f>R528*('Standards &amp; Assumptions'!$C$12)</f>
        <v>5447.52</v>
      </c>
      <c r="W528" s="26">
        <f t="shared" si="57"/>
        <v>30869.280000000002</v>
      </c>
      <c r="X528" s="26">
        <f t="shared" si="58"/>
        <v>41764.320000000007</v>
      </c>
      <c r="Y528" s="26" t="str">
        <f t="shared" si="59"/>
        <v>Yes</v>
      </c>
    </row>
    <row r="529" spans="2:25" ht="15" thickBot="1" x14ac:dyDescent="0.35">
      <c r="B529" s="154">
        <f>'1-4. Gather employee data'!B529</f>
        <v>517</v>
      </c>
      <c r="C529" s="50" t="str">
        <f>'1-4. Gather employee data'!C529</f>
        <v>Sales Associate</v>
      </c>
      <c r="D529" s="50" t="str">
        <f>'1-4. Gather employee data'!D529</f>
        <v>Apparel</v>
      </c>
      <c r="E529" s="61">
        <f>'1-4. Gather employee data'!E529</f>
        <v>43983</v>
      </c>
      <c r="F529" s="61">
        <f>'1-4. Gather employee data'!F529</f>
        <v>43647</v>
      </c>
      <c r="G529" s="60">
        <f>'1-4. Gather employee data'!I529</f>
        <v>37091.501177363418</v>
      </c>
      <c r="H529" s="50">
        <f>'1-4. Gather employee data'!J529</f>
        <v>1720.6200000000001</v>
      </c>
      <c r="I529" s="59">
        <f>'1-4. Gather employee data'!K529</f>
        <v>21.557055699319672</v>
      </c>
      <c r="J529" s="50" t="str">
        <f>'1-4. Gather employee data'!L529</f>
        <v>Active</v>
      </c>
      <c r="K529" s="50" t="str">
        <f>'1-4. Gather employee data'!M529</f>
        <v>FT</v>
      </c>
      <c r="L529" s="50" t="str">
        <f>'1-4. Gather employee data'!N529</f>
        <v>N/A</v>
      </c>
      <c r="M529" s="50" t="str">
        <f>'1-4. Gather employee data'!O529</f>
        <v>Chicago</v>
      </c>
      <c r="N529" s="50" t="str">
        <f>'1-4. Gather employee data'!P529</f>
        <v>Cook</v>
      </c>
      <c r="O529" s="50" t="str">
        <f>'1-4. Gather employee data'!T529</f>
        <v>IL</v>
      </c>
      <c r="P529" s="50" t="str">
        <f>'1-4. Gather employee data'!V529</f>
        <v>Cook County, IL</v>
      </c>
      <c r="Q529" s="59">
        <f>VLOOKUP(P529,'6. Gather living wage data'!$B$11:$Q$1048576,16,FALSE)</f>
        <v>17.46</v>
      </c>
      <c r="R529" s="60">
        <f>Q529*'Standards &amp; Assumptions'!$C$10*'Standards &amp; Assumptions'!$C$11</f>
        <v>36316.800000000003</v>
      </c>
      <c r="S529" s="28">
        <f t="shared" si="54"/>
        <v>4.0970556993196716</v>
      </c>
      <c r="T529" s="27">
        <f t="shared" si="55"/>
        <v>774.7011773634149</v>
      </c>
      <c r="U529" s="26" t="str">
        <f t="shared" si="56"/>
        <v>Yes</v>
      </c>
      <c r="V529" s="26">
        <f>R529*('Standards &amp; Assumptions'!$C$12)</f>
        <v>5447.52</v>
      </c>
      <c r="W529" s="26">
        <f t="shared" si="57"/>
        <v>30869.280000000002</v>
      </c>
      <c r="X529" s="26">
        <f t="shared" si="58"/>
        <v>41764.320000000007</v>
      </c>
      <c r="Y529" s="26" t="str">
        <f t="shared" si="59"/>
        <v>Yes</v>
      </c>
    </row>
    <row r="530" spans="2:25" ht="15" thickBot="1" x14ac:dyDescent="0.35">
      <c r="B530" s="154">
        <f>'1-4. Gather employee data'!B530</f>
        <v>518</v>
      </c>
      <c r="C530" s="50" t="str">
        <f>'1-4. Gather employee data'!C530</f>
        <v>Sales Associate</v>
      </c>
      <c r="D530" s="50" t="str">
        <f>'1-4. Gather employee data'!D530</f>
        <v>Apparel</v>
      </c>
      <c r="E530" s="61">
        <f>'1-4. Gather employee data'!E530</f>
        <v>43983</v>
      </c>
      <c r="F530" s="61">
        <f>'1-4. Gather employee data'!F530</f>
        <v>43647</v>
      </c>
      <c r="G530" s="60">
        <f>'1-4. Gather employee data'!I530</f>
        <v>37092.536208119651</v>
      </c>
      <c r="H530" s="50">
        <f>'1-4. Gather employee data'!J530</f>
        <v>1720.6200000000001</v>
      </c>
      <c r="I530" s="59">
        <f>'1-4. Gather employee data'!K530</f>
        <v>21.55765724455118</v>
      </c>
      <c r="J530" s="50" t="str">
        <f>'1-4. Gather employee data'!L530</f>
        <v>Active</v>
      </c>
      <c r="K530" s="50" t="str">
        <f>'1-4. Gather employee data'!M530</f>
        <v>FT</v>
      </c>
      <c r="L530" s="50" t="str">
        <f>'1-4. Gather employee data'!N530</f>
        <v>N/A</v>
      </c>
      <c r="M530" s="50" t="str">
        <f>'1-4. Gather employee data'!O530</f>
        <v>Dallas</v>
      </c>
      <c r="N530" s="50" t="str">
        <f>'1-4. Gather employee data'!P530</f>
        <v>Dallas</v>
      </c>
      <c r="O530" s="50" t="str">
        <f>'1-4. Gather employee data'!T530</f>
        <v>TX</v>
      </c>
      <c r="P530" s="50" t="str">
        <f>'1-4. Gather employee data'!V530</f>
        <v>Dallas County, TX</v>
      </c>
      <c r="Q530" s="59">
        <f>VLOOKUP(P530,'6. Gather living wage data'!$B$11:$Q$1048576,16,FALSE)</f>
        <v>15.7</v>
      </c>
      <c r="R530" s="60">
        <f>Q530*'Standards &amp; Assumptions'!$C$10*'Standards &amp; Assumptions'!$C$11</f>
        <v>32656</v>
      </c>
      <c r="S530" s="28">
        <f t="shared" si="54"/>
        <v>5.8576572445511808</v>
      </c>
      <c r="T530" s="27">
        <f t="shared" si="55"/>
        <v>4436.5362081196508</v>
      </c>
      <c r="U530" s="26" t="str">
        <f t="shared" si="56"/>
        <v>Yes</v>
      </c>
      <c r="V530" s="26">
        <f>R530*('Standards &amp; Assumptions'!$C$12)</f>
        <v>4898.3999999999996</v>
      </c>
      <c r="W530" s="26">
        <f t="shared" si="57"/>
        <v>27757.599999999999</v>
      </c>
      <c r="X530" s="26">
        <f t="shared" si="58"/>
        <v>37554.400000000001</v>
      </c>
      <c r="Y530" s="26" t="str">
        <f t="shared" si="59"/>
        <v>Yes</v>
      </c>
    </row>
    <row r="531" spans="2:25" ht="15" thickBot="1" x14ac:dyDescent="0.35">
      <c r="B531" s="154">
        <f>'1-4. Gather employee data'!B531</f>
        <v>519</v>
      </c>
      <c r="C531" s="50" t="str">
        <f>'1-4. Gather employee data'!C531</f>
        <v>Sales Associate</v>
      </c>
      <c r="D531" s="50" t="str">
        <f>'1-4. Gather employee data'!D531</f>
        <v>Apparel</v>
      </c>
      <c r="E531" s="61">
        <f>'1-4. Gather employee data'!E531</f>
        <v>43983</v>
      </c>
      <c r="F531" s="61">
        <f>'1-4. Gather employee data'!F531</f>
        <v>43647</v>
      </c>
      <c r="G531" s="60">
        <f>'1-4. Gather employee data'!I531</f>
        <v>36117.398916561404</v>
      </c>
      <c r="H531" s="50">
        <f>'1-4. Gather employee data'!J531</f>
        <v>1668.48</v>
      </c>
      <c r="I531" s="59">
        <f>'1-4. Gather employee data'!K531</f>
        <v>21.646887536297349</v>
      </c>
      <c r="J531" s="50" t="str">
        <f>'1-4. Gather employee data'!L531</f>
        <v>Active</v>
      </c>
      <c r="K531" s="50" t="str">
        <f>'1-4. Gather employee data'!M531</f>
        <v>FT</v>
      </c>
      <c r="L531" s="50" t="str">
        <f>'1-4. Gather employee data'!N531</f>
        <v>N/A</v>
      </c>
      <c r="M531" s="50" t="str">
        <f>'1-4. Gather employee data'!O531</f>
        <v>Dallas</v>
      </c>
      <c r="N531" s="50" t="str">
        <f>'1-4. Gather employee data'!P531</f>
        <v>Dallas</v>
      </c>
      <c r="O531" s="50" t="str">
        <f>'1-4. Gather employee data'!T531</f>
        <v>TX</v>
      </c>
      <c r="P531" s="50" t="str">
        <f>'1-4. Gather employee data'!V531</f>
        <v>Dallas County, TX</v>
      </c>
      <c r="Q531" s="59">
        <f>VLOOKUP(P531,'6. Gather living wage data'!$B$11:$Q$1048576,16,FALSE)</f>
        <v>15.7</v>
      </c>
      <c r="R531" s="60">
        <f>Q531*'Standards &amp; Assumptions'!$C$10*'Standards &amp; Assumptions'!$C$11</f>
        <v>32656</v>
      </c>
      <c r="S531" s="28">
        <f t="shared" si="54"/>
        <v>5.9468875362973499</v>
      </c>
      <c r="T531" s="27">
        <f t="shared" si="55"/>
        <v>3461.3989165614039</v>
      </c>
      <c r="U531" s="26" t="str">
        <f t="shared" si="56"/>
        <v>Yes</v>
      </c>
      <c r="V531" s="26">
        <f>R531*('Standards &amp; Assumptions'!$C$12)</f>
        <v>4898.3999999999996</v>
      </c>
      <c r="W531" s="26">
        <f t="shared" si="57"/>
        <v>27757.599999999999</v>
      </c>
      <c r="X531" s="26">
        <f t="shared" si="58"/>
        <v>37554.400000000001</v>
      </c>
      <c r="Y531" s="26" t="str">
        <f t="shared" si="59"/>
        <v>Yes</v>
      </c>
    </row>
    <row r="532" spans="2:25" ht="15" thickBot="1" x14ac:dyDescent="0.35">
      <c r="B532" s="154">
        <f>'1-4. Gather employee data'!B532</f>
        <v>520</v>
      </c>
      <c r="C532" s="50" t="str">
        <f>'1-4. Gather employee data'!C532</f>
        <v>Sales Associate</v>
      </c>
      <c r="D532" s="50" t="str">
        <f>'1-4. Gather employee data'!D532</f>
        <v>Apparel</v>
      </c>
      <c r="E532" s="61">
        <f>'1-4. Gather employee data'!E532</f>
        <v>43983</v>
      </c>
      <c r="F532" s="61">
        <f>'1-4. Gather employee data'!F532</f>
        <v>43647</v>
      </c>
      <c r="G532" s="60">
        <f>'1-4. Gather employee data'!I532</f>
        <v>35180.936230026433</v>
      </c>
      <c r="H532" s="50">
        <f>'1-4. Gather employee data'!J532</f>
        <v>1616.34</v>
      </c>
      <c r="I532" s="59">
        <f>'1-4. Gather employee data'!K532</f>
        <v>21.765801891945031</v>
      </c>
      <c r="J532" s="50" t="str">
        <f>'1-4. Gather employee data'!L532</f>
        <v>Active</v>
      </c>
      <c r="K532" s="50" t="str">
        <f>'1-4. Gather employee data'!M532</f>
        <v>FT</v>
      </c>
      <c r="L532" s="50" t="str">
        <f>'1-4. Gather employee data'!N532</f>
        <v>N/A</v>
      </c>
      <c r="M532" s="50" t="str">
        <f>'1-4. Gather employee data'!O532</f>
        <v>Dallas</v>
      </c>
      <c r="N532" s="50" t="str">
        <f>'1-4. Gather employee data'!P532</f>
        <v>Dallas</v>
      </c>
      <c r="O532" s="50" t="str">
        <f>'1-4. Gather employee data'!T532</f>
        <v>TX</v>
      </c>
      <c r="P532" s="50" t="str">
        <f>'1-4. Gather employee data'!V532</f>
        <v>Dallas County, TX</v>
      </c>
      <c r="Q532" s="59">
        <f>VLOOKUP(P532,'6. Gather living wage data'!$B$11:$Q$1048576,16,FALSE)</f>
        <v>15.7</v>
      </c>
      <c r="R532" s="60">
        <f>Q532*'Standards &amp; Assumptions'!$C$10*'Standards &amp; Assumptions'!$C$11</f>
        <v>32656</v>
      </c>
      <c r="S532" s="28">
        <f t="shared" si="54"/>
        <v>6.0658018919450321</v>
      </c>
      <c r="T532" s="27">
        <f t="shared" si="55"/>
        <v>2524.9362300264329</v>
      </c>
      <c r="U532" s="26" t="str">
        <f t="shared" si="56"/>
        <v>Yes</v>
      </c>
      <c r="V532" s="26">
        <f>R532*('Standards &amp; Assumptions'!$C$12)</f>
        <v>4898.3999999999996</v>
      </c>
      <c r="W532" s="26">
        <f t="shared" si="57"/>
        <v>27757.599999999999</v>
      </c>
      <c r="X532" s="26">
        <f t="shared" si="58"/>
        <v>37554.400000000001</v>
      </c>
      <c r="Y532" s="26" t="str">
        <f t="shared" si="59"/>
        <v>Yes</v>
      </c>
    </row>
    <row r="533" spans="2:25" ht="15" thickBot="1" x14ac:dyDescent="0.35">
      <c r="B533" s="154">
        <f>'1-4. Gather employee data'!B533</f>
        <v>521</v>
      </c>
      <c r="C533" s="50" t="str">
        <f>'1-4. Gather employee data'!C533</f>
        <v>Sales Associate</v>
      </c>
      <c r="D533" s="50" t="str">
        <f>'1-4. Gather employee data'!D533</f>
        <v>Apparel</v>
      </c>
      <c r="E533" s="61">
        <f>'1-4. Gather employee data'!E533</f>
        <v>44029</v>
      </c>
      <c r="F533" s="61">
        <f>'1-4. Gather employee data'!F533</f>
        <v>43647</v>
      </c>
      <c r="G533" s="60">
        <f>'1-4. Gather employee data'!I533</f>
        <v>45507.924137944276</v>
      </c>
      <c r="H533" s="50">
        <f>'1-4. Gather employee data'!J533</f>
        <v>2085.6</v>
      </c>
      <c r="I533" s="59">
        <f>'1-4. Gather employee data'!K533</f>
        <v>21.820063357280532</v>
      </c>
      <c r="J533" s="50" t="str">
        <f>'1-4. Gather employee data'!L533</f>
        <v>Active</v>
      </c>
      <c r="K533" s="50" t="str">
        <f>'1-4. Gather employee data'!M533</f>
        <v>FT</v>
      </c>
      <c r="L533" s="50" t="str">
        <f>'1-4. Gather employee data'!N533</f>
        <v>N/A</v>
      </c>
      <c r="M533" s="50" t="str">
        <f>'1-4. Gather employee data'!O533</f>
        <v>Chicago</v>
      </c>
      <c r="N533" s="50" t="str">
        <f>'1-4. Gather employee data'!P533</f>
        <v>Cook</v>
      </c>
      <c r="O533" s="50" t="str">
        <f>'1-4. Gather employee data'!T533</f>
        <v>IL</v>
      </c>
      <c r="P533" s="50" t="str">
        <f>'1-4. Gather employee data'!V533</f>
        <v>Cook County, IL</v>
      </c>
      <c r="Q533" s="59">
        <f>VLOOKUP(P533,'6. Gather living wage data'!$B$11:$Q$1048576,16,FALSE)</f>
        <v>17.46</v>
      </c>
      <c r="R533" s="60">
        <f>Q533*'Standards &amp; Assumptions'!$C$10*'Standards &amp; Assumptions'!$C$11</f>
        <v>36316.800000000003</v>
      </c>
      <c r="S533" s="28">
        <f t="shared" si="54"/>
        <v>4.3600633572805307</v>
      </c>
      <c r="T533" s="27">
        <f t="shared" si="55"/>
        <v>9191.1241379442727</v>
      </c>
      <c r="U533" s="26" t="str">
        <f t="shared" si="56"/>
        <v>Yes</v>
      </c>
      <c r="V533" s="26">
        <f>R533*('Standards &amp; Assumptions'!$C$12)</f>
        <v>5447.52</v>
      </c>
      <c r="W533" s="26">
        <f t="shared" si="57"/>
        <v>30869.280000000002</v>
      </c>
      <c r="X533" s="26">
        <f t="shared" si="58"/>
        <v>41764.320000000007</v>
      </c>
      <c r="Y533" s="26" t="str">
        <f t="shared" si="59"/>
        <v>No</v>
      </c>
    </row>
    <row r="534" spans="2:25" ht="15" thickBot="1" x14ac:dyDescent="0.35">
      <c r="B534" s="154">
        <f>'1-4. Gather employee data'!B534</f>
        <v>522</v>
      </c>
      <c r="C534" s="50" t="str">
        <f>'1-4. Gather employee data'!C534</f>
        <v>Sales Associate</v>
      </c>
      <c r="D534" s="50" t="str">
        <f>'1-4. Gather employee data'!D534</f>
        <v>Apparel</v>
      </c>
      <c r="E534" s="61">
        <f>'1-4. Gather employee data'!E534</f>
        <v>44031</v>
      </c>
      <c r="F534" s="61">
        <f>'1-4. Gather employee data'!F534</f>
        <v>43647</v>
      </c>
      <c r="G534" s="60">
        <f>'1-4. Gather employee data'!I534</f>
        <v>45589.166031806548</v>
      </c>
      <c r="H534" s="50">
        <f>'1-4. Gather employee data'!J534</f>
        <v>2085.6</v>
      </c>
      <c r="I534" s="59">
        <f>'1-4. Gather employee data'!K534</f>
        <v>21.859017084679014</v>
      </c>
      <c r="J534" s="50" t="str">
        <f>'1-4. Gather employee data'!L534</f>
        <v>Active</v>
      </c>
      <c r="K534" s="50" t="str">
        <f>'1-4. Gather employee data'!M534</f>
        <v>FT</v>
      </c>
      <c r="L534" s="50" t="str">
        <f>'1-4. Gather employee data'!N534</f>
        <v>N/A</v>
      </c>
      <c r="M534" s="50" t="str">
        <f>'1-4. Gather employee data'!O534</f>
        <v>Chicago</v>
      </c>
      <c r="N534" s="50" t="str">
        <f>'1-4. Gather employee data'!P534</f>
        <v>Cook</v>
      </c>
      <c r="O534" s="50" t="str">
        <f>'1-4. Gather employee data'!T534</f>
        <v>IL</v>
      </c>
      <c r="P534" s="50" t="str">
        <f>'1-4. Gather employee data'!V534</f>
        <v>Cook County, IL</v>
      </c>
      <c r="Q534" s="59">
        <f>VLOOKUP(P534,'6. Gather living wage data'!$B$11:$Q$1048576,16,FALSE)</f>
        <v>17.46</v>
      </c>
      <c r="R534" s="60">
        <f>Q534*'Standards &amp; Assumptions'!$C$10*'Standards &amp; Assumptions'!$C$11</f>
        <v>36316.800000000003</v>
      </c>
      <c r="S534" s="28">
        <f t="shared" si="54"/>
        <v>4.3990170846790129</v>
      </c>
      <c r="T534" s="27">
        <f t="shared" si="55"/>
        <v>9272.3660318065449</v>
      </c>
      <c r="U534" s="26" t="str">
        <f t="shared" si="56"/>
        <v>Yes</v>
      </c>
      <c r="V534" s="26">
        <f>R534*('Standards &amp; Assumptions'!$C$12)</f>
        <v>5447.52</v>
      </c>
      <c r="W534" s="26">
        <f t="shared" si="57"/>
        <v>30869.280000000002</v>
      </c>
      <c r="X534" s="26">
        <f t="shared" si="58"/>
        <v>41764.320000000007</v>
      </c>
      <c r="Y534" s="26" t="str">
        <f t="shared" si="59"/>
        <v>No</v>
      </c>
    </row>
    <row r="535" spans="2:25" ht="15" thickBot="1" x14ac:dyDescent="0.35">
      <c r="B535" s="154">
        <f>'1-4. Gather employee data'!B535</f>
        <v>523</v>
      </c>
      <c r="C535" s="50" t="str">
        <f>'1-4. Gather employee data'!C535</f>
        <v>Sales Associate</v>
      </c>
      <c r="D535" s="50" t="str">
        <f>'1-4. Gather employee data'!D535</f>
        <v>Apparel</v>
      </c>
      <c r="E535" s="61">
        <f>'1-4. Gather employee data'!E535</f>
        <v>44032</v>
      </c>
      <c r="F535" s="61">
        <f>'1-4. Gather employee data'!F535</f>
        <v>43647</v>
      </c>
      <c r="G535" s="60">
        <f>'1-4. Gather employee data'!I535</f>
        <v>45764.144825449323</v>
      </c>
      <c r="H535" s="50">
        <f>'1-4. Gather employee data'!J535</f>
        <v>2085.6</v>
      </c>
      <c r="I535" s="59">
        <f>'1-4. Gather employee data'!K535</f>
        <v>21.942915624016745</v>
      </c>
      <c r="J535" s="50" t="str">
        <f>'1-4. Gather employee data'!L535</f>
        <v>Active</v>
      </c>
      <c r="K535" s="50" t="str">
        <f>'1-4. Gather employee data'!M535</f>
        <v>FT</v>
      </c>
      <c r="L535" s="50" t="str">
        <f>'1-4. Gather employee data'!N535</f>
        <v>N/A</v>
      </c>
      <c r="M535" s="50" t="str">
        <f>'1-4. Gather employee data'!O535</f>
        <v>Chicago</v>
      </c>
      <c r="N535" s="50" t="str">
        <f>'1-4. Gather employee data'!P535</f>
        <v>Cook</v>
      </c>
      <c r="O535" s="50" t="str">
        <f>'1-4. Gather employee data'!T535</f>
        <v>IL</v>
      </c>
      <c r="P535" s="50" t="str">
        <f>'1-4. Gather employee data'!V535</f>
        <v>Cook County, IL</v>
      </c>
      <c r="Q535" s="59">
        <f>VLOOKUP(P535,'6. Gather living wage data'!$B$11:$Q$1048576,16,FALSE)</f>
        <v>17.46</v>
      </c>
      <c r="R535" s="60">
        <f>Q535*'Standards &amp; Assumptions'!$C$10*'Standards &amp; Assumptions'!$C$11</f>
        <v>36316.800000000003</v>
      </c>
      <c r="S535" s="28">
        <f t="shared" si="54"/>
        <v>4.4829156240167443</v>
      </c>
      <c r="T535" s="27">
        <f t="shared" si="55"/>
        <v>9447.3448254493196</v>
      </c>
      <c r="U535" s="26" t="str">
        <f t="shared" si="56"/>
        <v>Yes</v>
      </c>
      <c r="V535" s="26">
        <f>R535*('Standards &amp; Assumptions'!$C$12)</f>
        <v>5447.52</v>
      </c>
      <c r="W535" s="26">
        <f t="shared" si="57"/>
        <v>30869.280000000002</v>
      </c>
      <c r="X535" s="26">
        <f t="shared" si="58"/>
        <v>41764.320000000007</v>
      </c>
      <c r="Y535" s="26" t="str">
        <f t="shared" si="59"/>
        <v>No</v>
      </c>
    </row>
    <row r="536" spans="2:25" ht="15" thickBot="1" x14ac:dyDescent="0.35">
      <c r="B536" s="154">
        <f>'1-4. Gather employee data'!B536</f>
        <v>524</v>
      </c>
      <c r="C536" s="50" t="str">
        <f>'1-4. Gather employee data'!C536</f>
        <v>Sales Associate</v>
      </c>
      <c r="D536" s="50" t="str">
        <f>'1-4. Gather employee data'!D536</f>
        <v>Apparel</v>
      </c>
      <c r="E536" s="61">
        <f>'1-4. Gather employee data'!E536</f>
        <v>44023</v>
      </c>
      <c r="F536" s="61">
        <f>'1-4. Gather employee data'!F536</f>
        <v>43647</v>
      </c>
      <c r="G536" s="60">
        <f>'1-4. Gather employee data'!I536</f>
        <v>43489.914882770718</v>
      </c>
      <c r="H536" s="50">
        <f>'1-4. Gather employee data'!J536</f>
        <v>1981.32</v>
      </c>
      <c r="I536" s="59">
        <f>'1-4. Gather employee data'!K536</f>
        <v>21.949970162705025</v>
      </c>
      <c r="J536" s="50" t="str">
        <f>'1-4. Gather employee data'!L536</f>
        <v>Active</v>
      </c>
      <c r="K536" s="50" t="str">
        <f>'1-4. Gather employee data'!M536</f>
        <v>FT</v>
      </c>
      <c r="L536" s="50" t="str">
        <f>'1-4. Gather employee data'!N536</f>
        <v>N/A</v>
      </c>
      <c r="M536" s="50" t="str">
        <f>'1-4. Gather employee data'!O536</f>
        <v>Chicago</v>
      </c>
      <c r="N536" s="50" t="str">
        <f>'1-4. Gather employee data'!P536</f>
        <v>Cook</v>
      </c>
      <c r="O536" s="50" t="str">
        <f>'1-4. Gather employee data'!T536</f>
        <v>IL</v>
      </c>
      <c r="P536" s="50" t="str">
        <f>'1-4. Gather employee data'!V536</f>
        <v>Cook County, IL</v>
      </c>
      <c r="Q536" s="59">
        <f>VLOOKUP(P536,'6. Gather living wage data'!$B$11:$Q$1048576,16,FALSE)</f>
        <v>17.46</v>
      </c>
      <c r="R536" s="60">
        <f>Q536*'Standards &amp; Assumptions'!$C$10*'Standards &amp; Assumptions'!$C$11</f>
        <v>36316.800000000003</v>
      </c>
      <c r="S536" s="28">
        <f t="shared" si="54"/>
        <v>4.4899701627050241</v>
      </c>
      <c r="T536" s="27">
        <f t="shared" si="55"/>
        <v>7173.1148827707148</v>
      </c>
      <c r="U536" s="26" t="str">
        <f t="shared" si="56"/>
        <v>Yes</v>
      </c>
      <c r="V536" s="26">
        <f>R536*('Standards &amp; Assumptions'!$C$12)</f>
        <v>5447.52</v>
      </c>
      <c r="W536" s="26">
        <f t="shared" si="57"/>
        <v>30869.280000000002</v>
      </c>
      <c r="X536" s="26">
        <f t="shared" si="58"/>
        <v>41764.320000000007</v>
      </c>
      <c r="Y536" s="26" t="str">
        <f t="shared" si="59"/>
        <v>No</v>
      </c>
    </row>
    <row r="537" spans="2:25" ht="15" thickBot="1" x14ac:dyDescent="0.35">
      <c r="B537" s="154">
        <f>'1-4. Gather employee data'!B537</f>
        <v>525</v>
      </c>
      <c r="C537" s="50" t="str">
        <f>'1-4. Gather employee data'!C537</f>
        <v>Sales Associate</v>
      </c>
      <c r="D537" s="50" t="str">
        <f>'1-4. Gather employee data'!D537</f>
        <v>Apparel</v>
      </c>
      <c r="E537" s="61">
        <f>'1-4. Gather employee data'!E537</f>
        <v>44014</v>
      </c>
      <c r="F537" s="61">
        <f>'1-4. Gather employee data'!F537</f>
        <v>43647</v>
      </c>
      <c r="G537" s="60">
        <f>'1-4. Gather employee data'!I537</f>
        <v>41432.316372283611</v>
      </c>
      <c r="H537" s="50">
        <f>'1-4. Gather employee data'!J537</f>
        <v>1877.04</v>
      </c>
      <c r="I537" s="59">
        <f>'1-4. Gather employee data'!K537</f>
        <v>22.073219735479057</v>
      </c>
      <c r="J537" s="50" t="str">
        <f>'1-4. Gather employee data'!L537</f>
        <v>Active</v>
      </c>
      <c r="K537" s="50" t="str">
        <f>'1-4. Gather employee data'!M537</f>
        <v>FT</v>
      </c>
      <c r="L537" s="50" t="str">
        <f>'1-4. Gather employee data'!N537</f>
        <v>N/A</v>
      </c>
      <c r="M537" s="50" t="str">
        <f>'1-4. Gather employee data'!O537</f>
        <v>Chicago</v>
      </c>
      <c r="N537" s="50" t="str">
        <f>'1-4. Gather employee data'!P537</f>
        <v>Cook</v>
      </c>
      <c r="O537" s="50" t="str">
        <f>'1-4. Gather employee data'!T537</f>
        <v>IL</v>
      </c>
      <c r="P537" s="50" t="str">
        <f>'1-4. Gather employee data'!V537</f>
        <v>Cook County, IL</v>
      </c>
      <c r="Q537" s="59">
        <f>VLOOKUP(P537,'6. Gather living wage data'!$B$11:$Q$1048576,16,FALSE)</f>
        <v>17.46</v>
      </c>
      <c r="R537" s="60">
        <f>Q537*'Standards &amp; Assumptions'!$C$10*'Standards &amp; Assumptions'!$C$11</f>
        <v>36316.800000000003</v>
      </c>
      <c r="S537" s="28">
        <f t="shared" si="54"/>
        <v>4.6132197354790563</v>
      </c>
      <c r="T537" s="27">
        <f t="shared" si="55"/>
        <v>5115.5163722836078</v>
      </c>
      <c r="U537" s="26" t="str">
        <f t="shared" si="56"/>
        <v>Yes</v>
      </c>
      <c r="V537" s="26">
        <f>R537*('Standards &amp; Assumptions'!$C$12)</f>
        <v>5447.52</v>
      </c>
      <c r="W537" s="26">
        <f t="shared" si="57"/>
        <v>30869.280000000002</v>
      </c>
      <c r="X537" s="26">
        <f t="shared" si="58"/>
        <v>41764.320000000007</v>
      </c>
      <c r="Y537" s="26" t="str">
        <f t="shared" si="59"/>
        <v>Yes</v>
      </c>
    </row>
    <row r="538" spans="2:25" ht="15" thickBot="1" x14ac:dyDescent="0.35">
      <c r="B538" s="154">
        <f>'1-4. Gather employee data'!B538</f>
        <v>526</v>
      </c>
      <c r="C538" s="50" t="str">
        <f>'1-4. Gather employee data'!C538</f>
        <v>Sales Associate</v>
      </c>
      <c r="D538" s="50" t="str">
        <f>'1-4. Gather employee data'!D538</f>
        <v>Apparel</v>
      </c>
      <c r="E538" s="61">
        <f>'1-4. Gather employee data'!E538</f>
        <v>44032</v>
      </c>
      <c r="F538" s="61">
        <f>'1-4. Gather employee data'!F538</f>
        <v>43647</v>
      </c>
      <c r="G538" s="60">
        <f>'1-4. Gather employee data'!I538</f>
        <v>41580.65403005531</v>
      </c>
      <c r="H538" s="50">
        <f>'1-4. Gather employee data'!J538</f>
        <v>1877.04</v>
      </c>
      <c r="I538" s="59">
        <f>'1-4. Gather employee data'!K538</f>
        <v>22.152247171107334</v>
      </c>
      <c r="J538" s="50" t="str">
        <f>'1-4. Gather employee data'!L538</f>
        <v>Active</v>
      </c>
      <c r="K538" s="50" t="str">
        <f>'1-4. Gather employee data'!M538</f>
        <v>FT</v>
      </c>
      <c r="L538" s="50" t="str">
        <f>'1-4. Gather employee data'!N538</f>
        <v>N/A</v>
      </c>
      <c r="M538" s="50" t="str">
        <f>'1-4. Gather employee data'!O538</f>
        <v>Chicago</v>
      </c>
      <c r="N538" s="50" t="str">
        <f>'1-4. Gather employee data'!P538</f>
        <v>Cook</v>
      </c>
      <c r="O538" s="50" t="str">
        <f>'1-4. Gather employee data'!T538</f>
        <v>IL</v>
      </c>
      <c r="P538" s="50" t="str">
        <f>'1-4. Gather employee data'!V538</f>
        <v>Cook County, IL</v>
      </c>
      <c r="Q538" s="59">
        <f>VLOOKUP(P538,'6. Gather living wage data'!$B$11:$Q$1048576,16,FALSE)</f>
        <v>17.46</v>
      </c>
      <c r="R538" s="60">
        <f>Q538*'Standards &amp; Assumptions'!$C$10*'Standards &amp; Assumptions'!$C$11</f>
        <v>36316.800000000003</v>
      </c>
      <c r="S538" s="28">
        <f t="shared" si="54"/>
        <v>4.6922471711073328</v>
      </c>
      <c r="T538" s="27">
        <f t="shared" si="55"/>
        <v>5263.8540300553068</v>
      </c>
      <c r="U538" s="26" t="str">
        <f t="shared" si="56"/>
        <v>Yes</v>
      </c>
      <c r="V538" s="26">
        <f>R538*('Standards &amp; Assumptions'!$C$12)</f>
        <v>5447.52</v>
      </c>
      <c r="W538" s="26">
        <f t="shared" si="57"/>
        <v>30869.280000000002</v>
      </c>
      <c r="X538" s="26">
        <f t="shared" si="58"/>
        <v>41764.320000000007</v>
      </c>
      <c r="Y538" s="26" t="str">
        <f t="shared" si="59"/>
        <v>Yes</v>
      </c>
    </row>
    <row r="539" spans="2:25" ht="15" thickBot="1" x14ac:dyDescent="0.35">
      <c r="B539" s="154">
        <f>'1-4. Gather employee data'!B539</f>
        <v>527</v>
      </c>
      <c r="C539" s="50" t="str">
        <f>'1-4. Gather employee data'!C539</f>
        <v>Sales Associate</v>
      </c>
      <c r="D539" s="50" t="str">
        <f>'1-4. Gather employee data'!D539</f>
        <v>Apparel</v>
      </c>
      <c r="E539" s="61">
        <f>'1-4. Gather employee data'!E539</f>
        <v>44017</v>
      </c>
      <c r="F539" s="61">
        <f>'1-4. Gather employee data'!F539</f>
        <v>43647</v>
      </c>
      <c r="G539" s="60">
        <f>'1-4. Gather employee data'!I539</f>
        <v>40651.336661200236</v>
      </c>
      <c r="H539" s="50">
        <f>'1-4. Gather employee data'!J539</f>
        <v>1824.9</v>
      </c>
      <c r="I539" s="59">
        <f>'1-4. Gather employee data'!K539</f>
        <v>22.275925618499773</v>
      </c>
      <c r="J539" s="50" t="str">
        <f>'1-4. Gather employee data'!L539</f>
        <v>Active</v>
      </c>
      <c r="K539" s="50" t="str">
        <f>'1-4. Gather employee data'!M539</f>
        <v>FT</v>
      </c>
      <c r="L539" s="50" t="str">
        <f>'1-4. Gather employee data'!N539</f>
        <v>N/A</v>
      </c>
      <c r="M539" s="50" t="str">
        <f>'1-4. Gather employee data'!O539</f>
        <v>Chicago</v>
      </c>
      <c r="N539" s="50" t="str">
        <f>'1-4. Gather employee data'!P539</f>
        <v>Cook</v>
      </c>
      <c r="O539" s="50" t="str">
        <f>'1-4. Gather employee data'!T539</f>
        <v>IL</v>
      </c>
      <c r="P539" s="50" t="str">
        <f>'1-4. Gather employee data'!V539</f>
        <v>Cook County, IL</v>
      </c>
      <c r="Q539" s="59">
        <f>VLOOKUP(P539,'6. Gather living wage data'!$B$11:$Q$1048576,16,FALSE)</f>
        <v>17.46</v>
      </c>
      <c r="R539" s="60">
        <f>Q539*'Standards &amp; Assumptions'!$C$10*'Standards &amp; Assumptions'!$C$11</f>
        <v>36316.800000000003</v>
      </c>
      <c r="S539" s="28">
        <f t="shared" si="54"/>
        <v>4.8159256184997723</v>
      </c>
      <c r="T539" s="27">
        <f t="shared" si="55"/>
        <v>4334.5366612002326</v>
      </c>
      <c r="U539" s="26" t="str">
        <f t="shared" si="56"/>
        <v>Yes</v>
      </c>
      <c r="V539" s="26">
        <f>R539*('Standards &amp; Assumptions'!$C$12)</f>
        <v>5447.52</v>
      </c>
      <c r="W539" s="26">
        <f t="shared" si="57"/>
        <v>30869.280000000002</v>
      </c>
      <c r="X539" s="26">
        <f t="shared" si="58"/>
        <v>41764.320000000007</v>
      </c>
      <c r="Y539" s="26" t="str">
        <f t="shared" si="59"/>
        <v>Yes</v>
      </c>
    </row>
    <row r="540" spans="2:25" ht="15" thickBot="1" x14ac:dyDescent="0.35">
      <c r="B540" s="154">
        <f>'1-4. Gather employee data'!B540</f>
        <v>528</v>
      </c>
      <c r="C540" s="50" t="str">
        <f>'1-4. Gather employee data'!C540</f>
        <v>Sales Associate</v>
      </c>
      <c r="D540" s="50" t="str">
        <f>'1-4. Gather employee data'!D540</f>
        <v>Apparel</v>
      </c>
      <c r="E540" s="61">
        <f>'1-4. Gather employee data'!E540</f>
        <v>44019</v>
      </c>
      <c r="F540" s="61">
        <f>'1-4. Gather employee data'!F540</f>
        <v>43647</v>
      </c>
      <c r="G540" s="60">
        <f>'1-4. Gather employee data'!I540</f>
        <v>40686.202300626399</v>
      </c>
      <c r="H540" s="50">
        <f>'1-4. Gather employee data'!J540</f>
        <v>1824.9</v>
      </c>
      <c r="I540" s="59">
        <f>'1-4. Gather employee data'!K540</f>
        <v>22.295031125336401</v>
      </c>
      <c r="J540" s="50" t="str">
        <f>'1-4. Gather employee data'!L540</f>
        <v>Active</v>
      </c>
      <c r="K540" s="50" t="str">
        <f>'1-4. Gather employee data'!M540</f>
        <v>FT</v>
      </c>
      <c r="L540" s="50" t="str">
        <f>'1-4. Gather employee data'!N540</f>
        <v>N/A</v>
      </c>
      <c r="M540" s="50" t="str">
        <f>'1-4. Gather employee data'!O540</f>
        <v>Chicago</v>
      </c>
      <c r="N540" s="50" t="str">
        <f>'1-4. Gather employee data'!P540</f>
        <v>Cook</v>
      </c>
      <c r="O540" s="50" t="str">
        <f>'1-4. Gather employee data'!T540</f>
        <v>IL</v>
      </c>
      <c r="P540" s="50" t="str">
        <f>'1-4. Gather employee data'!V540</f>
        <v>Cook County, IL</v>
      </c>
      <c r="Q540" s="59">
        <f>VLOOKUP(P540,'6. Gather living wage data'!$B$11:$Q$1048576,16,FALSE)</f>
        <v>17.46</v>
      </c>
      <c r="R540" s="60">
        <f>Q540*'Standards &amp; Assumptions'!$C$10*'Standards &amp; Assumptions'!$C$11</f>
        <v>36316.800000000003</v>
      </c>
      <c r="S540" s="28">
        <f t="shared" si="54"/>
        <v>4.8350311253363998</v>
      </c>
      <c r="T540" s="27">
        <f t="shared" si="55"/>
        <v>4369.402300626396</v>
      </c>
      <c r="U540" s="26" t="str">
        <f t="shared" si="56"/>
        <v>Yes</v>
      </c>
      <c r="V540" s="26">
        <f>R540*('Standards &amp; Assumptions'!$C$12)</f>
        <v>5447.52</v>
      </c>
      <c r="W540" s="26">
        <f t="shared" si="57"/>
        <v>30869.280000000002</v>
      </c>
      <c r="X540" s="26">
        <f t="shared" si="58"/>
        <v>41764.320000000007</v>
      </c>
      <c r="Y540" s="26" t="str">
        <f t="shared" si="59"/>
        <v>Yes</v>
      </c>
    </row>
    <row r="541" spans="2:25" ht="15" thickBot="1" x14ac:dyDescent="0.35">
      <c r="B541" s="154">
        <f>'1-4. Gather employee data'!B541</f>
        <v>529</v>
      </c>
      <c r="C541" s="50" t="str">
        <f>'1-4. Gather employee data'!C541</f>
        <v>Sales Associate</v>
      </c>
      <c r="D541" s="50" t="str">
        <f>'1-4. Gather employee data'!D541</f>
        <v>Apparel</v>
      </c>
      <c r="E541" s="61">
        <f>'1-4. Gather employee data'!E541</f>
        <v>44022</v>
      </c>
      <c r="F541" s="61">
        <f>'1-4. Gather employee data'!F541</f>
        <v>43647</v>
      </c>
      <c r="G541" s="60">
        <f>'1-4. Gather employee data'!I541</f>
        <v>40866.359774112418</v>
      </c>
      <c r="H541" s="50">
        <f>'1-4. Gather employee data'!J541</f>
        <v>1824.9</v>
      </c>
      <c r="I541" s="59">
        <f>'1-4. Gather employee data'!K541</f>
        <v>22.393752958579878</v>
      </c>
      <c r="J541" s="50" t="str">
        <f>'1-4. Gather employee data'!L541</f>
        <v>Active</v>
      </c>
      <c r="K541" s="50" t="str">
        <f>'1-4. Gather employee data'!M541</f>
        <v>FT</v>
      </c>
      <c r="L541" s="50" t="str">
        <f>'1-4. Gather employee data'!N541</f>
        <v>N/A</v>
      </c>
      <c r="M541" s="50" t="str">
        <f>'1-4. Gather employee data'!O541</f>
        <v>Chicago</v>
      </c>
      <c r="N541" s="50" t="str">
        <f>'1-4. Gather employee data'!P541</f>
        <v>Cook</v>
      </c>
      <c r="O541" s="50" t="str">
        <f>'1-4. Gather employee data'!T541</f>
        <v>IL</v>
      </c>
      <c r="P541" s="50" t="str">
        <f>'1-4. Gather employee data'!V541</f>
        <v>Cook County, IL</v>
      </c>
      <c r="Q541" s="59">
        <f>VLOOKUP(P541,'6. Gather living wage data'!$B$11:$Q$1048576,16,FALSE)</f>
        <v>17.46</v>
      </c>
      <c r="R541" s="60">
        <f>Q541*'Standards &amp; Assumptions'!$C$10*'Standards &amp; Assumptions'!$C$11</f>
        <v>36316.800000000003</v>
      </c>
      <c r="S541" s="28">
        <f t="shared" si="54"/>
        <v>4.9337529585798769</v>
      </c>
      <c r="T541" s="27">
        <f t="shared" si="55"/>
        <v>4549.5597741124147</v>
      </c>
      <c r="U541" s="26" t="str">
        <f t="shared" si="56"/>
        <v>Yes</v>
      </c>
      <c r="V541" s="26">
        <f>R541*('Standards &amp; Assumptions'!$C$12)</f>
        <v>5447.52</v>
      </c>
      <c r="W541" s="26">
        <f t="shared" si="57"/>
        <v>30869.280000000002</v>
      </c>
      <c r="X541" s="26">
        <f t="shared" si="58"/>
        <v>41764.320000000007</v>
      </c>
      <c r="Y541" s="26" t="str">
        <f t="shared" si="59"/>
        <v>Yes</v>
      </c>
    </row>
    <row r="542" spans="2:25" ht="15" thickBot="1" x14ac:dyDescent="0.35">
      <c r="B542" s="154">
        <f>'1-4. Gather employee data'!B542</f>
        <v>530</v>
      </c>
      <c r="C542" s="50" t="str">
        <f>'1-4. Gather employee data'!C542</f>
        <v>Sales Associate</v>
      </c>
      <c r="D542" s="50" t="str">
        <f>'1-4. Gather employee data'!D542</f>
        <v>Apparel</v>
      </c>
      <c r="E542" s="61">
        <f>'1-4. Gather employee data'!E542</f>
        <v>44016</v>
      </c>
      <c r="F542" s="61">
        <f>'1-4. Gather employee data'!F542</f>
        <v>43647</v>
      </c>
      <c r="G542" s="60">
        <f>'1-4. Gather employee data'!I542</f>
        <v>39754.609337050897</v>
      </c>
      <c r="H542" s="50">
        <f>'1-4. Gather employee data'!J542</f>
        <v>1772.76</v>
      </c>
      <c r="I542" s="59">
        <f>'1-4. Gather employee data'!K542</f>
        <v>22.42526305706971</v>
      </c>
      <c r="J542" s="50" t="str">
        <f>'1-4. Gather employee data'!L542</f>
        <v>Active</v>
      </c>
      <c r="K542" s="50" t="str">
        <f>'1-4. Gather employee data'!M542</f>
        <v>FT</v>
      </c>
      <c r="L542" s="50" t="str">
        <f>'1-4. Gather employee data'!N542</f>
        <v>N/A</v>
      </c>
      <c r="M542" s="50" t="str">
        <f>'1-4. Gather employee data'!O542</f>
        <v>Chicago</v>
      </c>
      <c r="N542" s="50" t="str">
        <f>'1-4. Gather employee data'!P542</f>
        <v>Cook</v>
      </c>
      <c r="O542" s="50" t="str">
        <f>'1-4. Gather employee data'!T542</f>
        <v>IL</v>
      </c>
      <c r="P542" s="50" t="str">
        <f>'1-4. Gather employee data'!V542</f>
        <v>Cook County, IL</v>
      </c>
      <c r="Q542" s="59">
        <f>VLOOKUP(P542,'6. Gather living wage data'!$B$11:$Q$1048576,16,FALSE)</f>
        <v>17.46</v>
      </c>
      <c r="R542" s="60">
        <f>Q542*'Standards &amp; Assumptions'!$C$10*'Standards &amp; Assumptions'!$C$11</f>
        <v>36316.800000000003</v>
      </c>
      <c r="S542" s="28">
        <f t="shared" si="54"/>
        <v>4.9652630570697092</v>
      </c>
      <c r="T542" s="27">
        <f t="shared" si="55"/>
        <v>3437.8093370508941</v>
      </c>
      <c r="U542" s="26" t="str">
        <f t="shared" si="56"/>
        <v>Yes</v>
      </c>
      <c r="V542" s="26">
        <f>R542*('Standards &amp; Assumptions'!$C$12)</f>
        <v>5447.52</v>
      </c>
      <c r="W542" s="26">
        <f t="shared" si="57"/>
        <v>30869.280000000002</v>
      </c>
      <c r="X542" s="26">
        <f t="shared" si="58"/>
        <v>41764.320000000007</v>
      </c>
      <c r="Y542" s="26" t="str">
        <f t="shared" si="59"/>
        <v>Yes</v>
      </c>
    </row>
    <row r="543" spans="2:25" ht="15" thickBot="1" x14ac:dyDescent="0.35">
      <c r="B543" s="154">
        <f>'1-4. Gather employee data'!B543</f>
        <v>531</v>
      </c>
      <c r="C543" s="50" t="str">
        <f>'1-4. Gather employee data'!C543</f>
        <v>Sales Associate</v>
      </c>
      <c r="D543" s="50" t="str">
        <f>'1-4. Gather employee data'!D543</f>
        <v>Apparel</v>
      </c>
      <c r="E543" s="61">
        <f>'1-4. Gather employee data'!E543</f>
        <v>44021</v>
      </c>
      <c r="F543" s="61">
        <f>'1-4. Gather employee data'!F543</f>
        <v>43647</v>
      </c>
      <c r="G543" s="60">
        <f>'1-4. Gather employee data'!I543</f>
        <v>39884.030645654362</v>
      </c>
      <c r="H543" s="50">
        <f>'1-4. Gather employee data'!J543</f>
        <v>1772.76</v>
      </c>
      <c r="I543" s="59">
        <f>'1-4. Gather employee data'!K543</f>
        <v>22.498268601307771</v>
      </c>
      <c r="J543" s="50" t="str">
        <f>'1-4. Gather employee data'!L543</f>
        <v>Active</v>
      </c>
      <c r="K543" s="50" t="str">
        <f>'1-4. Gather employee data'!M543</f>
        <v>FT</v>
      </c>
      <c r="L543" s="50" t="str">
        <f>'1-4. Gather employee data'!N543</f>
        <v>N/A</v>
      </c>
      <c r="M543" s="50" t="str">
        <f>'1-4. Gather employee data'!O543</f>
        <v>Chicago</v>
      </c>
      <c r="N543" s="50" t="str">
        <f>'1-4. Gather employee data'!P543</f>
        <v>Cook</v>
      </c>
      <c r="O543" s="50" t="str">
        <f>'1-4. Gather employee data'!T543</f>
        <v>IL</v>
      </c>
      <c r="P543" s="50" t="str">
        <f>'1-4. Gather employee data'!V543</f>
        <v>Cook County, IL</v>
      </c>
      <c r="Q543" s="59">
        <f>VLOOKUP(P543,'6. Gather living wage data'!$B$11:$Q$1048576,16,FALSE)</f>
        <v>17.46</v>
      </c>
      <c r="R543" s="60">
        <f>Q543*'Standards &amp; Assumptions'!$C$10*'Standards &amp; Assumptions'!$C$11</f>
        <v>36316.800000000003</v>
      </c>
      <c r="S543" s="28">
        <f t="shared" si="54"/>
        <v>5.0382686013077702</v>
      </c>
      <c r="T543" s="27">
        <f t="shared" si="55"/>
        <v>3567.2306456543593</v>
      </c>
      <c r="U543" s="26" t="str">
        <f t="shared" si="56"/>
        <v>Yes</v>
      </c>
      <c r="V543" s="26">
        <f>R543*('Standards &amp; Assumptions'!$C$12)</f>
        <v>5447.52</v>
      </c>
      <c r="W543" s="26">
        <f t="shared" si="57"/>
        <v>30869.280000000002</v>
      </c>
      <c r="X543" s="26">
        <f t="shared" si="58"/>
        <v>41764.320000000007</v>
      </c>
      <c r="Y543" s="26" t="str">
        <f t="shared" si="59"/>
        <v>Yes</v>
      </c>
    </row>
    <row r="544" spans="2:25" ht="15" thickBot="1" x14ac:dyDescent="0.35">
      <c r="B544" s="154">
        <f>'1-4. Gather employee data'!B544</f>
        <v>532</v>
      </c>
      <c r="C544" s="50" t="str">
        <f>'1-4. Gather employee data'!C544</f>
        <v>Sales Associate</v>
      </c>
      <c r="D544" s="50" t="str">
        <f>'1-4. Gather employee data'!D544</f>
        <v>Apparel</v>
      </c>
      <c r="E544" s="61">
        <f>'1-4. Gather employee data'!E544</f>
        <v>44030</v>
      </c>
      <c r="F544" s="61">
        <f>'1-4. Gather employee data'!F544</f>
        <v>43647</v>
      </c>
      <c r="G544" s="60">
        <f>'1-4. Gather employee data'!I544</f>
        <v>38775.18157948905</v>
      </c>
      <c r="H544" s="50">
        <f>'1-4. Gather employee data'!J544</f>
        <v>1720.6200000000001</v>
      </c>
      <c r="I544" s="59">
        <f>'1-4. Gather employee data'!K544</f>
        <v>22.535586927670867</v>
      </c>
      <c r="J544" s="50" t="str">
        <f>'1-4. Gather employee data'!L544</f>
        <v>Active</v>
      </c>
      <c r="K544" s="50" t="str">
        <f>'1-4. Gather employee data'!M544</f>
        <v>FT</v>
      </c>
      <c r="L544" s="50" t="str">
        <f>'1-4. Gather employee data'!N544</f>
        <v>N/A</v>
      </c>
      <c r="M544" s="50" t="str">
        <f>'1-4. Gather employee data'!O544</f>
        <v>Chicago</v>
      </c>
      <c r="N544" s="50" t="str">
        <f>'1-4. Gather employee data'!P544</f>
        <v>Cook</v>
      </c>
      <c r="O544" s="50" t="str">
        <f>'1-4. Gather employee data'!T544</f>
        <v>IL</v>
      </c>
      <c r="P544" s="50" t="str">
        <f>'1-4. Gather employee data'!V544</f>
        <v>Cook County, IL</v>
      </c>
      <c r="Q544" s="59">
        <f>VLOOKUP(P544,'6. Gather living wage data'!$B$11:$Q$1048576,16,FALSE)</f>
        <v>17.46</v>
      </c>
      <c r="R544" s="60">
        <f>Q544*'Standards &amp; Assumptions'!$C$10*'Standards &amp; Assumptions'!$C$11</f>
        <v>36316.800000000003</v>
      </c>
      <c r="S544" s="28">
        <f t="shared" si="54"/>
        <v>5.0755869276708658</v>
      </c>
      <c r="T544" s="27">
        <f t="shared" si="55"/>
        <v>2458.381579489047</v>
      </c>
      <c r="U544" s="26" t="str">
        <f t="shared" si="56"/>
        <v>Yes</v>
      </c>
      <c r="V544" s="26">
        <f>R544*('Standards &amp; Assumptions'!$C$12)</f>
        <v>5447.52</v>
      </c>
      <c r="W544" s="26">
        <f t="shared" si="57"/>
        <v>30869.280000000002</v>
      </c>
      <c r="X544" s="26">
        <f t="shared" si="58"/>
        <v>41764.320000000007</v>
      </c>
      <c r="Y544" s="26" t="str">
        <f t="shared" si="59"/>
        <v>Yes</v>
      </c>
    </row>
    <row r="545" spans="2:25" ht="15" thickBot="1" x14ac:dyDescent="0.35">
      <c r="B545" s="154">
        <f>'1-4. Gather employee data'!B545</f>
        <v>533</v>
      </c>
      <c r="C545" s="50" t="str">
        <f>'1-4. Gather employee data'!C545</f>
        <v>Sales Associate</v>
      </c>
      <c r="D545" s="50" t="str">
        <f>'1-4. Gather employee data'!D545</f>
        <v>Apparel</v>
      </c>
      <c r="E545" s="61">
        <f>'1-4. Gather employee data'!E545</f>
        <v>44020</v>
      </c>
      <c r="F545" s="61">
        <f>'1-4. Gather employee data'!F545</f>
        <v>43647</v>
      </c>
      <c r="G545" s="60">
        <f>'1-4. Gather employee data'!I545</f>
        <v>37829.268804612046</v>
      </c>
      <c r="H545" s="50">
        <f>'1-4. Gather employee data'!J545</f>
        <v>1668.48</v>
      </c>
      <c r="I545" s="59">
        <f>'1-4. Gather employee data'!K545</f>
        <v>22.672893174992836</v>
      </c>
      <c r="J545" s="50" t="str">
        <f>'1-4. Gather employee data'!L545</f>
        <v>Active</v>
      </c>
      <c r="K545" s="50" t="str">
        <f>'1-4. Gather employee data'!M545</f>
        <v>FT</v>
      </c>
      <c r="L545" s="50" t="str">
        <f>'1-4. Gather employee data'!N545</f>
        <v>N/A</v>
      </c>
      <c r="M545" s="50" t="str">
        <f>'1-4. Gather employee data'!O545</f>
        <v>Chicago</v>
      </c>
      <c r="N545" s="50" t="str">
        <f>'1-4. Gather employee data'!P545</f>
        <v>Cook</v>
      </c>
      <c r="O545" s="50" t="str">
        <f>'1-4. Gather employee data'!T545</f>
        <v>IL</v>
      </c>
      <c r="P545" s="50" t="str">
        <f>'1-4. Gather employee data'!V545</f>
        <v>Cook County, IL</v>
      </c>
      <c r="Q545" s="59">
        <f>VLOOKUP(P545,'6. Gather living wage data'!$B$11:$Q$1048576,16,FALSE)</f>
        <v>17.46</v>
      </c>
      <c r="R545" s="60">
        <f>Q545*'Standards &amp; Assumptions'!$C$10*'Standards &amp; Assumptions'!$C$11</f>
        <v>36316.800000000003</v>
      </c>
      <c r="S545" s="28">
        <f t="shared" si="54"/>
        <v>5.2128931749928356</v>
      </c>
      <c r="T545" s="27">
        <f t="shared" si="55"/>
        <v>1512.4688046120427</v>
      </c>
      <c r="U545" s="26" t="str">
        <f t="shared" si="56"/>
        <v>Yes</v>
      </c>
      <c r="V545" s="26">
        <f>R545*('Standards &amp; Assumptions'!$C$12)</f>
        <v>5447.52</v>
      </c>
      <c r="W545" s="26">
        <f t="shared" si="57"/>
        <v>30869.280000000002</v>
      </c>
      <c r="X545" s="26">
        <f t="shared" si="58"/>
        <v>41764.320000000007</v>
      </c>
      <c r="Y545" s="26" t="str">
        <f t="shared" si="59"/>
        <v>Yes</v>
      </c>
    </row>
    <row r="546" spans="2:25" ht="15" thickBot="1" x14ac:dyDescent="0.35">
      <c r="B546" s="154">
        <f>'1-4. Gather employee data'!B546</f>
        <v>534</v>
      </c>
      <c r="C546" s="50" t="str">
        <f>'1-4. Gather employee data'!C546</f>
        <v>Sales Associate</v>
      </c>
      <c r="D546" s="50" t="str">
        <f>'1-4. Gather employee data'!D546</f>
        <v>Apparel</v>
      </c>
      <c r="E546" s="61">
        <f>'1-4. Gather employee data'!E546</f>
        <v>44033</v>
      </c>
      <c r="F546" s="61">
        <f>'1-4. Gather employee data'!F546</f>
        <v>43647</v>
      </c>
      <c r="G546" s="60">
        <f>'1-4. Gather employee data'!I546</f>
        <v>37991.062353045687</v>
      </c>
      <c r="H546" s="50">
        <f>'1-4. Gather employee data'!J546</f>
        <v>1668.48</v>
      </c>
      <c r="I546" s="59">
        <f>'1-4. Gather employee data'!K546</f>
        <v>22.769863800012999</v>
      </c>
      <c r="J546" s="50" t="str">
        <f>'1-4. Gather employee data'!L546</f>
        <v>Active</v>
      </c>
      <c r="K546" s="50" t="str">
        <f>'1-4. Gather employee data'!M546</f>
        <v>FT</v>
      </c>
      <c r="L546" s="50" t="str">
        <f>'1-4. Gather employee data'!N546</f>
        <v>N/A</v>
      </c>
      <c r="M546" s="50" t="str">
        <f>'1-4. Gather employee data'!O546</f>
        <v>Chicago</v>
      </c>
      <c r="N546" s="50" t="str">
        <f>'1-4. Gather employee data'!P546</f>
        <v>Cook</v>
      </c>
      <c r="O546" s="50" t="str">
        <f>'1-4. Gather employee data'!T546</f>
        <v>IL</v>
      </c>
      <c r="P546" s="50" t="str">
        <f>'1-4. Gather employee data'!V546</f>
        <v>Cook County, IL</v>
      </c>
      <c r="Q546" s="59">
        <f>VLOOKUP(P546,'6. Gather living wage data'!$B$11:$Q$1048576,16,FALSE)</f>
        <v>17.46</v>
      </c>
      <c r="R546" s="60">
        <f>Q546*'Standards &amp; Assumptions'!$C$10*'Standards &amp; Assumptions'!$C$11</f>
        <v>36316.800000000003</v>
      </c>
      <c r="S546" s="28">
        <f t="shared" si="54"/>
        <v>5.3098638000129981</v>
      </c>
      <c r="T546" s="27">
        <f t="shared" si="55"/>
        <v>1674.262353045684</v>
      </c>
      <c r="U546" s="26" t="str">
        <f t="shared" si="56"/>
        <v>Yes</v>
      </c>
      <c r="V546" s="26">
        <f>R546*('Standards &amp; Assumptions'!$C$12)</f>
        <v>5447.52</v>
      </c>
      <c r="W546" s="26">
        <f t="shared" si="57"/>
        <v>30869.280000000002</v>
      </c>
      <c r="X546" s="26">
        <f t="shared" si="58"/>
        <v>41764.320000000007</v>
      </c>
      <c r="Y546" s="26" t="str">
        <f t="shared" si="59"/>
        <v>Yes</v>
      </c>
    </row>
    <row r="547" spans="2:25" ht="15" thickBot="1" x14ac:dyDescent="0.35">
      <c r="B547" s="154">
        <f>'1-4. Gather employee data'!B547</f>
        <v>535</v>
      </c>
      <c r="C547" s="50" t="str">
        <f>'1-4. Gather employee data'!C547</f>
        <v>Senior Sales Associate</v>
      </c>
      <c r="D547" s="50" t="str">
        <f>'1-4. Gather employee data'!D547</f>
        <v>Apparel</v>
      </c>
      <c r="E547" s="61">
        <f>'1-4. Gather employee data'!E547</f>
        <v>43831</v>
      </c>
      <c r="F547" s="61">
        <f>'1-4. Gather employee data'!F547</f>
        <v>43647</v>
      </c>
      <c r="G547" s="60">
        <f>'1-4. Gather employee data'!I547</f>
        <v>47984.947140124736</v>
      </c>
      <c r="H547" s="50">
        <f>'1-4. Gather employee data'!J547</f>
        <v>2085.6</v>
      </c>
      <c r="I547" s="59">
        <f>'1-4. Gather employee data'!K547</f>
        <v>23.007742203742204</v>
      </c>
      <c r="J547" s="50" t="str">
        <f>'1-4. Gather employee data'!L547</f>
        <v>Active</v>
      </c>
      <c r="K547" s="50" t="str">
        <f>'1-4. Gather employee data'!M547</f>
        <v>FT</v>
      </c>
      <c r="L547" s="50" t="str">
        <f>'1-4. Gather employee data'!N547</f>
        <v>N/A</v>
      </c>
      <c r="M547" s="50" t="str">
        <f>'1-4. Gather employee data'!O547</f>
        <v>Chicago</v>
      </c>
      <c r="N547" s="50" t="str">
        <f>'1-4. Gather employee data'!P547</f>
        <v>Cook</v>
      </c>
      <c r="O547" s="50" t="str">
        <f>'1-4. Gather employee data'!T547</f>
        <v>IL</v>
      </c>
      <c r="P547" s="50" t="str">
        <f>'1-4. Gather employee data'!V547</f>
        <v>Cook County, IL</v>
      </c>
      <c r="Q547" s="59">
        <f>VLOOKUP(P547,'6. Gather living wage data'!$B$11:$Q$1048576,16,FALSE)</f>
        <v>17.46</v>
      </c>
      <c r="R547" s="60">
        <f>Q547*'Standards &amp; Assumptions'!$C$10*'Standards &amp; Assumptions'!$C$11</f>
        <v>36316.800000000003</v>
      </c>
      <c r="S547" s="28">
        <f t="shared" si="54"/>
        <v>5.5477422037422031</v>
      </c>
      <c r="T547" s="27">
        <f t="shared" si="55"/>
        <v>11668.147140124733</v>
      </c>
      <c r="U547" s="26" t="str">
        <f t="shared" si="56"/>
        <v>Yes</v>
      </c>
      <c r="V547" s="26">
        <f>R547*('Standards &amp; Assumptions'!$C$12)</f>
        <v>5447.52</v>
      </c>
      <c r="W547" s="26">
        <f t="shared" si="57"/>
        <v>30869.280000000002</v>
      </c>
      <c r="X547" s="26">
        <f t="shared" si="58"/>
        <v>41764.320000000007</v>
      </c>
      <c r="Y547" s="26" t="str">
        <f t="shared" si="59"/>
        <v>No</v>
      </c>
    </row>
    <row r="548" spans="2:25" ht="15" thickBot="1" x14ac:dyDescent="0.35">
      <c r="B548" s="154">
        <f>'1-4. Gather employee data'!B548</f>
        <v>536</v>
      </c>
      <c r="C548" s="50" t="str">
        <f>'1-4. Gather employee data'!C548</f>
        <v>Senior Sales Associate</v>
      </c>
      <c r="D548" s="50" t="str">
        <f>'1-4. Gather employee data'!D548</f>
        <v>Apparel</v>
      </c>
      <c r="E548" s="61">
        <f>'1-4. Gather employee data'!E548</f>
        <v>41640</v>
      </c>
      <c r="F548" s="61">
        <f>'1-4. Gather employee data'!F548</f>
        <v>43647</v>
      </c>
      <c r="G548" s="60">
        <f>'1-4. Gather employee data'!I548</f>
        <v>48060.258989097456</v>
      </c>
      <c r="H548" s="50">
        <f>'1-4. Gather employee data'!J548</f>
        <v>2085.6</v>
      </c>
      <c r="I548" s="59">
        <f>'1-4. Gather employee data'!K548</f>
        <v>23.043852603134571</v>
      </c>
      <c r="J548" s="50" t="str">
        <f>'1-4. Gather employee data'!L548</f>
        <v>Active</v>
      </c>
      <c r="K548" s="50" t="str">
        <f>'1-4. Gather employee data'!M548</f>
        <v>FT</v>
      </c>
      <c r="L548" s="50" t="str">
        <f>'1-4. Gather employee data'!N548</f>
        <v>N/A</v>
      </c>
      <c r="M548" s="50" t="str">
        <f>'1-4. Gather employee data'!O548</f>
        <v>Chicago</v>
      </c>
      <c r="N548" s="50" t="str">
        <f>'1-4. Gather employee data'!P548</f>
        <v>Cook</v>
      </c>
      <c r="O548" s="50" t="str">
        <f>'1-4. Gather employee data'!T548</f>
        <v>IL</v>
      </c>
      <c r="P548" s="50" t="str">
        <f>'1-4. Gather employee data'!V548</f>
        <v>Cook County, IL</v>
      </c>
      <c r="Q548" s="59">
        <f>VLOOKUP(P548,'6. Gather living wage data'!$B$11:$Q$1048576,16,FALSE)</f>
        <v>17.46</v>
      </c>
      <c r="R548" s="60">
        <f>Q548*'Standards &amp; Assumptions'!$C$10*'Standards &amp; Assumptions'!$C$11</f>
        <v>36316.800000000003</v>
      </c>
      <c r="S548" s="28">
        <f t="shared" si="54"/>
        <v>5.5838526031345701</v>
      </c>
      <c r="T548" s="27">
        <f t="shared" si="55"/>
        <v>11743.458989097453</v>
      </c>
      <c r="U548" s="26" t="str">
        <f t="shared" si="56"/>
        <v>Yes</v>
      </c>
      <c r="V548" s="26">
        <f>R548*('Standards &amp; Assumptions'!$C$12)</f>
        <v>5447.52</v>
      </c>
      <c r="W548" s="26">
        <f t="shared" si="57"/>
        <v>30869.280000000002</v>
      </c>
      <c r="X548" s="26">
        <f t="shared" si="58"/>
        <v>41764.320000000007</v>
      </c>
      <c r="Y548" s="26" t="str">
        <f t="shared" si="59"/>
        <v>No</v>
      </c>
    </row>
    <row r="549" spans="2:25" ht="15" thickBot="1" x14ac:dyDescent="0.35">
      <c r="B549" s="154">
        <f>'1-4. Gather employee data'!B549</f>
        <v>537</v>
      </c>
      <c r="C549" s="50" t="str">
        <f>'1-4. Gather employee data'!C549</f>
        <v>Sales Associate</v>
      </c>
      <c r="D549" s="50" t="str">
        <f>'1-4. Gather employee data'!D549</f>
        <v>Apparel</v>
      </c>
      <c r="E549" s="61">
        <f>'1-4. Gather employee data'!E549</f>
        <v>44028</v>
      </c>
      <c r="F549" s="61">
        <f>'1-4. Gather employee data'!F549</f>
        <v>43647</v>
      </c>
      <c r="G549" s="60">
        <f>'1-4. Gather employee data'!I549</f>
        <v>48067.357244282335</v>
      </c>
      <c r="H549" s="50">
        <f>'1-4. Gather employee data'!J549</f>
        <v>2085.6</v>
      </c>
      <c r="I549" s="59">
        <f>'1-4. Gather employee data'!K549</f>
        <v>23.047256062659347</v>
      </c>
      <c r="J549" s="50" t="str">
        <f>'1-4. Gather employee data'!L549</f>
        <v>Active</v>
      </c>
      <c r="K549" s="50" t="str">
        <f>'1-4. Gather employee data'!M549</f>
        <v>FT</v>
      </c>
      <c r="L549" s="50" t="str">
        <f>'1-4. Gather employee data'!N549</f>
        <v>N/A</v>
      </c>
      <c r="M549" s="50" t="str">
        <f>'1-4. Gather employee data'!O549</f>
        <v>Chicago</v>
      </c>
      <c r="N549" s="50" t="str">
        <f>'1-4. Gather employee data'!P549</f>
        <v>Cook</v>
      </c>
      <c r="O549" s="50" t="str">
        <f>'1-4. Gather employee data'!T549</f>
        <v>IL</v>
      </c>
      <c r="P549" s="50" t="str">
        <f>'1-4. Gather employee data'!V549</f>
        <v>Cook County, IL</v>
      </c>
      <c r="Q549" s="59">
        <f>VLOOKUP(P549,'6. Gather living wage data'!$B$11:$Q$1048576,16,FALSE)</f>
        <v>17.46</v>
      </c>
      <c r="R549" s="60">
        <f>Q549*'Standards &amp; Assumptions'!$C$10*'Standards &amp; Assumptions'!$C$11</f>
        <v>36316.800000000003</v>
      </c>
      <c r="S549" s="28">
        <f t="shared" si="54"/>
        <v>5.5872560626593462</v>
      </c>
      <c r="T549" s="27">
        <f t="shared" si="55"/>
        <v>11750.557244282332</v>
      </c>
      <c r="U549" s="26" t="str">
        <f t="shared" si="56"/>
        <v>Yes</v>
      </c>
      <c r="V549" s="26">
        <f>R549*('Standards &amp; Assumptions'!$C$12)</f>
        <v>5447.52</v>
      </c>
      <c r="W549" s="26">
        <f t="shared" si="57"/>
        <v>30869.280000000002</v>
      </c>
      <c r="X549" s="26">
        <f t="shared" si="58"/>
        <v>41764.320000000007</v>
      </c>
      <c r="Y549" s="26" t="str">
        <f t="shared" si="59"/>
        <v>No</v>
      </c>
    </row>
    <row r="550" spans="2:25" ht="15" thickBot="1" x14ac:dyDescent="0.35">
      <c r="B550" s="154">
        <f>'1-4. Gather employee data'!B550</f>
        <v>538</v>
      </c>
      <c r="C550" s="50" t="str">
        <f>'1-4. Gather employee data'!C550</f>
        <v>Sales Associate</v>
      </c>
      <c r="D550" s="50" t="str">
        <f>'1-4. Gather employee data'!D550</f>
        <v>Apparel</v>
      </c>
      <c r="E550" s="61">
        <f>'1-4. Gather employee data'!E550</f>
        <v>44034</v>
      </c>
      <c r="F550" s="61">
        <f>'1-4. Gather employee data'!F550</f>
        <v>43647</v>
      </c>
      <c r="G550" s="60">
        <f>'1-4. Gather employee data'!I550</f>
        <v>48152.779339252746</v>
      </c>
      <c r="H550" s="50">
        <f>'1-4. Gather employee data'!J550</f>
        <v>2085.6</v>
      </c>
      <c r="I550" s="59">
        <f>'1-4. Gather employee data'!K550</f>
        <v>23.088214105894107</v>
      </c>
      <c r="J550" s="50" t="str">
        <f>'1-4. Gather employee data'!L550</f>
        <v>Active</v>
      </c>
      <c r="K550" s="50" t="str">
        <f>'1-4. Gather employee data'!M550</f>
        <v>FT</v>
      </c>
      <c r="L550" s="50" t="str">
        <f>'1-4. Gather employee data'!N550</f>
        <v>N/A</v>
      </c>
      <c r="M550" s="50" t="str">
        <f>'1-4. Gather employee data'!O550</f>
        <v>Chicago</v>
      </c>
      <c r="N550" s="50" t="str">
        <f>'1-4. Gather employee data'!P550</f>
        <v>Cook</v>
      </c>
      <c r="O550" s="50" t="str">
        <f>'1-4. Gather employee data'!T550</f>
        <v>IL</v>
      </c>
      <c r="P550" s="50" t="str">
        <f>'1-4. Gather employee data'!V550</f>
        <v>Cook County, IL</v>
      </c>
      <c r="Q550" s="59">
        <f>VLOOKUP(P550,'6. Gather living wage data'!$B$11:$Q$1048576,16,FALSE)</f>
        <v>17.46</v>
      </c>
      <c r="R550" s="60">
        <f>Q550*'Standards &amp; Assumptions'!$C$10*'Standards &amp; Assumptions'!$C$11</f>
        <v>36316.800000000003</v>
      </c>
      <c r="S550" s="28">
        <f t="shared" si="54"/>
        <v>5.6282141058941058</v>
      </c>
      <c r="T550" s="27">
        <f t="shared" si="55"/>
        <v>11835.979339252743</v>
      </c>
      <c r="U550" s="26" t="str">
        <f t="shared" si="56"/>
        <v>Yes</v>
      </c>
      <c r="V550" s="26">
        <f>R550*('Standards &amp; Assumptions'!$C$12)</f>
        <v>5447.52</v>
      </c>
      <c r="W550" s="26">
        <f t="shared" si="57"/>
        <v>30869.280000000002</v>
      </c>
      <c r="X550" s="26">
        <f t="shared" si="58"/>
        <v>41764.320000000007</v>
      </c>
      <c r="Y550" s="26" t="str">
        <f t="shared" si="59"/>
        <v>No</v>
      </c>
    </row>
    <row r="551" spans="2:25" ht="15" thickBot="1" x14ac:dyDescent="0.35">
      <c r="B551" s="154">
        <f>'1-4. Gather employee data'!B551</f>
        <v>539</v>
      </c>
      <c r="C551" s="50" t="str">
        <f>'1-4. Gather employee data'!C551</f>
        <v>Sales Associate</v>
      </c>
      <c r="D551" s="50" t="str">
        <f>'1-4. Gather employee data'!D551</f>
        <v>Apparel</v>
      </c>
      <c r="E551" s="61">
        <f>'1-4. Gather employee data'!E551</f>
        <v>44018</v>
      </c>
      <c r="F551" s="61">
        <f>'1-4. Gather employee data'!F551</f>
        <v>43647</v>
      </c>
      <c r="G551" s="60">
        <f>'1-4. Gather employee data'!I551</f>
        <v>48237.616281555005</v>
      </c>
      <c r="H551" s="50">
        <f>'1-4. Gather employee data'!J551</f>
        <v>2085.6</v>
      </c>
      <c r="I551" s="59">
        <f>'1-4. Gather employee data'!K551</f>
        <v>23.12889158110616</v>
      </c>
      <c r="J551" s="50" t="str">
        <f>'1-4. Gather employee data'!L551</f>
        <v>Active</v>
      </c>
      <c r="K551" s="50" t="str">
        <f>'1-4. Gather employee data'!M551</f>
        <v>FT</v>
      </c>
      <c r="L551" s="50" t="str">
        <f>'1-4. Gather employee data'!N551</f>
        <v>N/A</v>
      </c>
      <c r="M551" s="50" t="str">
        <f>'1-4. Gather employee data'!O551</f>
        <v>Chicago</v>
      </c>
      <c r="N551" s="50" t="str">
        <f>'1-4. Gather employee data'!P551</f>
        <v>Cook</v>
      </c>
      <c r="O551" s="50" t="str">
        <f>'1-4. Gather employee data'!T551</f>
        <v>IL</v>
      </c>
      <c r="P551" s="50" t="str">
        <f>'1-4. Gather employee data'!V551</f>
        <v>Cook County, IL</v>
      </c>
      <c r="Q551" s="59">
        <f>VLOOKUP(P551,'6. Gather living wage data'!$B$11:$Q$1048576,16,FALSE)</f>
        <v>17.46</v>
      </c>
      <c r="R551" s="60">
        <f>Q551*'Standards &amp; Assumptions'!$C$10*'Standards &amp; Assumptions'!$C$11</f>
        <v>36316.800000000003</v>
      </c>
      <c r="S551" s="28">
        <f t="shared" si="54"/>
        <v>5.6688915811061591</v>
      </c>
      <c r="T551" s="27">
        <f t="shared" si="55"/>
        <v>11920.816281555002</v>
      </c>
      <c r="U551" s="26" t="str">
        <f t="shared" si="56"/>
        <v>Yes</v>
      </c>
      <c r="V551" s="26">
        <f>R551*('Standards &amp; Assumptions'!$C$12)</f>
        <v>5447.52</v>
      </c>
      <c r="W551" s="26">
        <f t="shared" si="57"/>
        <v>30869.280000000002</v>
      </c>
      <c r="X551" s="26">
        <f t="shared" si="58"/>
        <v>41764.320000000007</v>
      </c>
      <c r="Y551" s="26" t="str">
        <f t="shared" si="59"/>
        <v>No</v>
      </c>
    </row>
    <row r="552" spans="2:25" ht="15" thickBot="1" x14ac:dyDescent="0.35">
      <c r="B552" s="154">
        <f>'1-4. Gather employee data'!B552</f>
        <v>540</v>
      </c>
      <c r="C552" s="50" t="str">
        <f>'1-4. Gather employee data'!C552</f>
        <v>Sales Associate</v>
      </c>
      <c r="D552" s="50" t="str">
        <f>'1-4. Gather employee data'!D552</f>
        <v>Apparel</v>
      </c>
      <c r="E552" s="61">
        <f>'1-4. Gather employee data'!E552</f>
        <v>44024</v>
      </c>
      <c r="F552" s="61">
        <f>'1-4. Gather employee data'!F552</f>
        <v>43647</v>
      </c>
      <c r="G552" s="60">
        <f>'1-4. Gather employee data'!I552</f>
        <v>48645.179655034619</v>
      </c>
      <c r="H552" s="50">
        <f>'1-4. Gather employee data'!J552</f>
        <v>2085.6</v>
      </c>
      <c r="I552" s="59">
        <f>'1-4. Gather employee data'!K552</f>
        <v>23.324309385804863</v>
      </c>
      <c r="J552" s="50" t="str">
        <f>'1-4. Gather employee data'!L552</f>
        <v>Active</v>
      </c>
      <c r="K552" s="50" t="str">
        <f>'1-4. Gather employee data'!M552</f>
        <v>FT</v>
      </c>
      <c r="L552" s="50" t="str">
        <f>'1-4. Gather employee data'!N552</f>
        <v>N/A</v>
      </c>
      <c r="M552" s="50" t="str">
        <f>'1-4. Gather employee data'!O552</f>
        <v>Chicago</v>
      </c>
      <c r="N552" s="50" t="str">
        <f>'1-4. Gather employee data'!P552</f>
        <v>Cook</v>
      </c>
      <c r="O552" s="50" t="str">
        <f>'1-4. Gather employee data'!T552</f>
        <v>IL</v>
      </c>
      <c r="P552" s="50" t="str">
        <f>'1-4. Gather employee data'!V552</f>
        <v>Cook County, IL</v>
      </c>
      <c r="Q552" s="59">
        <f>VLOOKUP(P552,'6. Gather living wage data'!$B$11:$Q$1048576,16,FALSE)</f>
        <v>17.46</v>
      </c>
      <c r="R552" s="60">
        <f>Q552*'Standards &amp; Assumptions'!$C$10*'Standards &amp; Assumptions'!$C$11</f>
        <v>36316.800000000003</v>
      </c>
      <c r="S552" s="28">
        <f t="shared" si="54"/>
        <v>5.8643093858048623</v>
      </c>
      <c r="T552" s="27">
        <f t="shared" si="55"/>
        <v>12328.379655034616</v>
      </c>
      <c r="U552" s="26" t="str">
        <f t="shared" si="56"/>
        <v>Yes</v>
      </c>
      <c r="V552" s="26">
        <f>R552*('Standards &amp; Assumptions'!$C$12)</f>
        <v>5447.52</v>
      </c>
      <c r="W552" s="26">
        <f t="shared" si="57"/>
        <v>30869.280000000002</v>
      </c>
      <c r="X552" s="26">
        <f t="shared" si="58"/>
        <v>41764.320000000007</v>
      </c>
      <c r="Y552" s="26" t="str">
        <f t="shared" si="59"/>
        <v>No</v>
      </c>
    </row>
    <row r="553" spans="2:25" ht="15" thickBot="1" x14ac:dyDescent="0.35">
      <c r="B553" s="154">
        <f>'1-4. Gather employee data'!B553</f>
        <v>541</v>
      </c>
      <c r="C553" s="50" t="str">
        <f>'1-4. Gather employee data'!C553</f>
        <v>Sales Associate</v>
      </c>
      <c r="D553" s="50" t="str">
        <f>'1-4. Gather employee data'!D553</f>
        <v>Apparel</v>
      </c>
      <c r="E553" s="61">
        <f>'1-4. Gather employee data'!E553</f>
        <v>44025</v>
      </c>
      <c r="F553" s="61">
        <f>'1-4. Gather employee data'!F553</f>
        <v>43647</v>
      </c>
      <c r="G553" s="60">
        <f>'1-4. Gather employee data'!I553</f>
        <v>48805.231457315218</v>
      </c>
      <c r="H553" s="50">
        <f>'1-4. Gather employee data'!J553</f>
        <v>2085.6</v>
      </c>
      <c r="I553" s="59">
        <f>'1-4. Gather employee data'!K553</f>
        <v>23.401050756288463</v>
      </c>
      <c r="J553" s="50" t="str">
        <f>'1-4. Gather employee data'!L553</f>
        <v>Active</v>
      </c>
      <c r="K553" s="50" t="str">
        <f>'1-4. Gather employee data'!M553</f>
        <v>FT</v>
      </c>
      <c r="L553" s="50" t="str">
        <f>'1-4. Gather employee data'!N553</f>
        <v>N/A</v>
      </c>
      <c r="M553" s="50" t="str">
        <f>'1-4. Gather employee data'!O553</f>
        <v>Chicago</v>
      </c>
      <c r="N553" s="50" t="str">
        <f>'1-4. Gather employee data'!P553</f>
        <v>Cook</v>
      </c>
      <c r="O553" s="50" t="str">
        <f>'1-4. Gather employee data'!T553</f>
        <v>IL</v>
      </c>
      <c r="P553" s="50" t="str">
        <f>'1-4. Gather employee data'!V553</f>
        <v>Cook County, IL</v>
      </c>
      <c r="Q553" s="59">
        <f>VLOOKUP(P553,'6. Gather living wage data'!$B$11:$Q$1048576,16,FALSE)</f>
        <v>17.46</v>
      </c>
      <c r="R553" s="60">
        <f>Q553*'Standards &amp; Assumptions'!$C$10*'Standards &amp; Assumptions'!$C$11</f>
        <v>36316.800000000003</v>
      </c>
      <c r="S553" s="28">
        <f t="shared" si="54"/>
        <v>5.9410507562884618</v>
      </c>
      <c r="T553" s="27">
        <f t="shared" si="55"/>
        <v>12488.431457315215</v>
      </c>
      <c r="U553" s="26" t="str">
        <f t="shared" si="56"/>
        <v>Yes</v>
      </c>
      <c r="V553" s="26">
        <f>R553*('Standards &amp; Assumptions'!$C$12)</f>
        <v>5447.52</v>
      </c>
      <c r="W553" s="26">
        <f t="shared" si="57"/>
        <v>30869.280000000002</v>
      </c>
      <c r="X553" s="26">
        <f t="shared" si="58"/>
        <v>41764.320000000007</v>
      </c>
      <c r="Y553" s="26" t="str">
        <f t="shared" si="59"/>
        <v>No</v>
      </c>
    </row>
    <row r="554" spans="2:25" ht="15" thickBot="1" x14ac:dyDescent="0.35">
      <c r="B554" s="154">
        <f>'1-4. Gather employee data'!B554</f>
        <v>542</v>
      </c>
      <c r="C554" s="50" t="str">
        <f>'1-4. Gather employee data'!C554</f>
        <v>Sales Associate</v>
      </c>
      <c r="D554" s="50" t="str">
        <f>'1-4. Gather employee data'!D554</f>
        <v>Apparel</v>
      </c>
      <c r="E554" s="61">
        <f>'1-4. Gather employee data'!E554</f>
        <v>44026</v>
      </c>
      <c r="F554" s="61">
        <f>'1-4. Gather employee data'!F554</f>
        <v>43647</v>
      </c>
      <c r="G554" s="60">
        <f>'1-4. Gather employee data'!I554</f>
        <v>49046.481042526131</v>
      </c>
      <c r="H554" s="50">
        <f>'1-4. Gather employee data'!J554</f>
        <v>2085.6</v>
      </c>
      <c r="I554" s="59">
        <f>'1-4. Gather employee data'!K554</f>
        <v>23.516724703934663</v>
      </c>
      <c r="J554" s="50" t="str">
        <f>'1-4. Gather employee data'!L554</f>
        <v>Active</v>
      </c>
      <c r="K554" s="50" t="str">
        <f>'1-4. Gather employee data'!M554</f>
        <v>FT</v>
      </c>
      <c r="L554" s="50" t="str">
        <f>'1-4. Gather employee data'!N554</f>
        <v>N/A</v>
      </c>
      <c r="M554" s="50" t="str">
        <f>'1-4. Gather employee data'!O554</f>
        <v>Chicago</v>
      </c>
      <c r="N554" s="50" t="str">
        <f>'1-4. Gather employee data'!P554</f>
        <v>Cook</v>
      </c>
      <c r="O554" s="50" t="str">
        <f>'1-4. Gather employee data'!T554</f>
        <v>IL</v>
      </c>
      <c r="P554" s="50" t="str">
        <f>'1-4. Gather employee data'!V554</f>
        <v>Cook County, IL</v>
      </c>
      <c r="Q554" s="59">
        <f>VLOOKUP(P554,'6. Gather living wage data'!$B$11:$Q$1048576,16,FALSE)</f>
        <v>17.46</v>
      </c>
      <c r="R554" s="60">
        <f>Q554*'Standards &amp; Assumptions'!$C$10*'Standards &amp; Assumptions'!$C$11</f>
        <v>36316.800000000003</v>
      </c>
      <c r="S554" s="28">
        <f t="shared" si="54"/>
        <v>6.0567247039346626</v>
      </c>
      <c r="T554" s="27">
        <f t="shared" si="55"/>
        <v>12729.681042526128</v>
      </c>
      <c r="U554" s="26" t="str">
        <f t="shared" si="56"/>
        <v>Yes</v>
      </c>
      <c r="V554" s="26">
        <f>R554*('Standards &amp; Assumptions'!$C$12)</f>
        <v>5447.52</v>
      </c>
      <c r="W554" s="26">
        <f t="shared" si="57"/>
        <v>30869.280000000002</v>
      </c>
      <c r="X554" s="26">
        <f t="shared" si="58"/>
        <v>41764.320000000007</v>
      </c>
      <c r="Y554" s="26" t="str">
        <f t="shared" si="59"/>
        <v>No</v>
      </c>
    </row>
    <row r="555" spans="2:25" ht="15" thickBot="1" x14ac:dyDescent="0.35">
      <c r="B555" s="154">
        <f>'1-4. Gather employee data'!B555</f>
        <v>543</v>
      </c>
      <c r="C555" s="50" t="str">
        <f>'1-4. Gather employee data'!C555</f>
        <v>Sales Associate</v>
      </c>
      <c r="D555" s="50" t="str">
        <f>'1-4. Gather employee data'!D555</f>
        <v>Apparel</v>
      </c>
      <c r="E555" s="61">
        <f>'1-4. Gather employee data'!E555</f>
        <v>44027</v>
      </c>
      <c r="F555" s="61">
        <f>'1-4. Gather employee data'!F555</f>
        <v>43647</v>
      </c>
      <c r="G555" s="60">
        <f>'1-4. Gather employee data'!I555</f>
        <v>36896.231419764852</v>
      </c>
      <c r="H555" s="50">
        <f>'1-4. Gather employee data'!J555</f>
        <v>1564.2</v>
      </c>
      <c r="I555" s="59">
        <f>'1-4. Gather employee data'!K555</f>
        <v>23.587924446851332</v>
      </c>
      <c r="J555" s="50" t="str">
        <f>'1-4. Gather employee data'!L555</f>
        <v>Active</v>
      </c>
      <c r="K555" s="50" t="str">
        <f>'1-4. Gather employee data'!M555</f>
        <v>FT</v>
      </c>
      <c r="L555" s="50" t="str">
        <f>'1-4. Gather employee data'!N555</f>
        <v>N/A</v>
      </c>
      <c r="M555" s="50" t="str">
        <f>'1-4. Gather employee data'!O555</f>
        <v>Chicago</v>
      </c>
      <c r="N555" s="50" t="str">
        <f>'1-4. Gather employee data'!P555</f>
        <v>Cook</v>
      </c>
      <c r="O555" s="50" t="str">
        <f>'1-4. Gather employee data'!T555</f>
        <v>IL</v>
      </c>
      <c r="P555" s="50" t="str">
        <f>'1-4. Gather employee data'!V555</f>
        <v>Cook County, IL</v>
      </c>
      <c r="Q555" s="59">
        <f>VLOOKUP(P555,'6. Gather living wage data'!$B$11:$Q$1048576,16,FALSE)</f>
        <v>17.46</v>
      </c>
      <c r="R555" s="60">
        <f>Q555*'Standards &amp; Assumptions'!$C$10*'Standards &amp; Assumptions'!$C$11</f>
        <v>36316.800000000003</v>
      </c>
      <c r="S555" s="28">
        <f t="shared" si="54"/>
        <v>6.1279244468513312</v>
      </c>
      <c r="T555" s="27">
        <f t="shared" si="55"/>
        <v>579.43141976484912</v>
      </c>
      <c r="U555" s="26" t="str">
        <f t="shared" si="56"/>
        <v>Yes</v>
      </c>
      <c r="V555" s="26">
        <f>R555*('Standards &amp; Assumptions'!$C$12)</f>
        <v>5447.52</v>
      </c>
      <c r="W555" s="26">
        <f t="shared" si="57"/>
        <v>30869.280000000002</v>
      </c>
      <c r="X555" s="26">
        <f t="shared" si="58"/>
        <v>41764.320000000007</v>
      </c>
      <c r="Y555" s="26" t="str">
        <f t="shared" si="59"/>
        <v>Yes</v>
      </c>
    </row>
    <row r="556" spans="2:25" ht="15" thickBot="1" x14ac:dyDescent="0.35">
      <c r="B556" s="154">
        <f>'1-4. Gather employee data'!B556</f>
        <v>544</v>
      </c>
      <c r="C556" s="50" t="str">
        <f>'1-4. Gather employee data'!C556</f>
        <v>Sales Associate</v>
      </c>
      <c r="D556" s="50" t="str">
        <f>'1-4. Gather employee data'!D556</f>
        <v>Apparel</v>
      </c>
      <c r="E556" s="61">
        <f>'1-4. Gather employee data'!E556</f>
        <v>42005</v>
      </c>
      <c r="F556" s="61">
        <f>'1-4. Gather employee data'!F556</f>
        <v>43647</v>
      </c>
      <c r="G556" s="60">
        <f>'1-4. Gather employee data'!I556</f>
        <v>49345.295585985106</v>
      </c>
      <c r="H556" s="50">
        <f>'1-4. Gather employee data'!J556</f>
        <v>2085.6</v>
      </c>
      <c r="I556" s="59">
        <f>'1-4. Gather employee data'!K556</f>
        <v>23.659999801488834</v>
      </c>
      <c r="J556" s="50" t="str">
        <f>'1-4. Gather employee data'!L556</f>
        <v>Active</v>
      </c>
      <c r="K556" s="50" t="str">
        <f>'1-4. Gather employee data'!M556</f>
        <v>FT</v>
      </c>
      <c r="L556" s="50" t="str">
        <f>'1-4. Gather employee data'!N556</f>
        <v>N/A</v>
      </c>
      <c r="M556" s="50" t="str">
        <f>'1-4. Gather employee data'!O556</f>
        <v>Chicago</v>
      </c>
      <c r="N556" s="50" t="str">
        <f>'1-4. Gather employee data'!P556</f>
        <v>Cook</v>
      </c>
      <c r="O556" s="50" t="str">
        <f>'1-4. Gather employee data'!T556</f>
        <v>IL</v>
      </c>
      <c r="P556" s="50" t="str">
        <f>'1-4. Gather employee data'!V556</f>
        <v>Cook County, IL</v>
      </c>
      <c r="Q556" s="59">
        <f>VLOOKUP(P556,'6. Gather living wage data'!$B$11:$Q$1048576,16,FALSE)</f>
        <v>17.46</v>
      </c>
      <c r="R556" s="60">
        <f>Q556*'Standards &amp; Assumptions'!$C$10*'Standards &amp; Assumptions'!$C$11</f>
        <v>36316.800000000003</v>
      </c>
      <c r="S556" s="28">
        <f t="shared" si="54"/>
        <v>6.1999998014888327</v>
      </c>
      <c r="T556" s="27">
        <f t="shared" si="55"/>
        <v>13028.495585985103</v>
      </c>
      <c r="U556" s="26" t="str">
        <f t="shared" si="56"/>
        <v>Yes</v>
      </c>
      <c r="V556" s="26">
        <f>R556*('Standards &amp; Assumptions'!$C$12)</f>
        <v>5447.52</v>
      </c>
      <c r="W556" s="26">
        <f t="shared" si="57"/>
        <v>30869.280000000002</v>
      </c>
      <c r="X556" s="26">
        <f t="shared" si="58"/>
        <v>41764.320000000007</v>
      </c>
      <c r="Y556" s="26" t="str">
        <f t="shared" si="59"/>
        <v>No</v>
      </c>
    </row>
    <row r="557" spans="2:25" ht="15" thickBot="1" x14ac:dyDescent="0.35">
      <c r="B557" s="154">
        <f>'1-4. Gather employee data'!B557</f>
        <v>545</v>
      </c>
      <c r="C557" s="50" t="str">
        <f>'1-4. Gather employee data'!C557</f>
        <v>Sales Associate</v>
      </c>
      <c r="D557" s="50" t="str">
        <f>'1-4. Gather employee data'!D557</f>
        <v>Apparel</v>
      </c>
      <c r="E557" s="61">
        <f>'1-4. Gather employee data'!E557</f>
        <v>43101</v>
      </c>
      <c r="F557" s="61">
        <f>'1-4. Gather employee data'!F557</f>
        <v>43647</v>
      </c>
      <c r="G557" s="60">
        <f>'1-4. Gather employee data'!I557</f>
        <v>49428.969399838054</v>
      </c>
      <c r="H557" s="50">
        <f>'1-4. Gather employee data'!J557</f>
        <v>2085.6</v>
      </c>
      <c r="I557" s="59">
        <f>'1-4. Gather employee data'!K557</f>
        <v>23.700119581817251</v>
      </c>
      <c r="J557" s="50" t="str">
        <f>'1-4. Gather employee data'!L557</f>
        <v>Active</v>
      </c>
      <c r="K557" s="50" t="str">
        <f>'1-4. Gather employee data'!M557</f>
        <v>FT</v>
      </c>
      <c r="L557" s="50" t="str">
        <f>'1-4. Gather employee data'!N557</f>
        <v>N/A</v>
      </c>
      <c r="M557" s="50" t="str">
        <f>'1-4. Gather employee data'!O557</f>
        <v>Chicago</v>
      </c>
      <c r="N557" s="50" t="str">
        <f>'1-4. Gather employee data'!P557</f>
        <v>Cook</v>
      </c>
      <c r="O557" s="50" t="str">
        <f>'1-4. Gather employee data'!T557</f>
        <v>IL</v>
      </c>
      <c r="P557" s="50" t="str">
        <f>'1-4. Gather employee data'!V557</f>
        <v>Cook County, IL</v>
      </c>
      <c r="Q557" s="59">
        <f>VLOOKUP(P557,'6. Gather living wage data'!$B$11:$Q$1048576,16,FALSE)</f>
        <v>17.46</v>
      </c>
      <c r="R557" s="60">
        <f>Q557*'Standards &amp; Assumptions'!$C$10*'Standards &amp; Assumptions'!$C$11</f>
        <v>36316.800000000003</v>
      </c>
      <c r="S557" s="28">
        <f t="shared" si="54"/>
        <v>6.2401195818172503</v>
      </c>
      <c r="T557" s="27">
        <f t="shared" si="55"/>
        <v>13112.169399838051</v>
      </c>
      <c r="U557" s="26" t="str">
        <f t="shared" si="56"/>
        <v>Yes</v>
      </c>
      <c r="V557" s="26">
        <f>R557*('Standards &amp; Assumptions'!$C$12)</f>
        <v>5447.52</v>
      </c>
      <c r="W557" s="26">
        <f t="shared" si="57"/>
        <v>30869.280000000002</v>
      </c>
      <c r="X557" s="26">
        <f t="shared" si="58"/>
        <v>41764.320000000007</v>
      </c>
      <c r="Y557" s="26" t="str">
        <f t="shared" si="59"/>
        <v>No</v>
      </c>
    </row>
    <row r="558" spans="2:25" ht="15" thickBot="1" x14ac:dyDescent="0.35">
      <c r="B558" s="154">
        <f>'1-4. Gather employee data'!B558</f>
        <v>546</v>
      </c>
      <c r="C558" s="50" t="str">
        <f>'1-4. Gather employee data'!C558</f>
        <v>Sales Associate</v>
      </c>
      <c r="D558" s="50" t="str">
        <f>'1-4. Gather employee data'!D558</f>
        <v>Apparel</v>
      </c>
      <c r="E558" s="61">
        <f>'1-4. Gather employee data'!E558</f>
        <v>42005</v>
      </c>
      <c r="F558" s="61">
        <f>'1-4. Gather employee data'!F558</f>
        <v>43647</v>
      </c>
      <c r="G558" s="60">
        <f>'1-4. Gather employee data'!I558</f>
        <v>49448.974936276107</v>
      </c>
      <c r="H558" s="50">
        <f>'1-4. Gather employee data'!J558</f>
        <v>2085.6</v>
      </c>
      <c r="I558" s="59">
        <f>'1-4. Gather employee data'!K558</f>
        <v>23.709711802970901</v>
      </c>
      <c r="J558" s="50" t="str">
        <f>'1-4. Gather employee data'!L558</f>
        <v>Active</v>
      </c>
      <c r="K558" s="50" t="str">
        <f>'1-4. Gather employee data'!M558</f>
        <v>FT</v>
      </c>
      <c r="L558" s="50" t="str">
        <f>'1-4. Gather employee data'!N558</f>
        <v>N/A</v>
      </c>
      <c r="M558" s="50" t="str">
        <f>'1-4. Gather employee data'!O558</f>
        <v>Chicago</v>
      </c>
      <c r="N558" s="50" t="str">
        <f>'1-4. Gather employee data'!P558</f>
        <v>Cook</v>
      </c>
      <c r="O558" s="50" t="str">
        <f>'1-4. Gather employee data'!T558</f>
        <v>IL</v>
      </c>
      <c r="P558" s="50" t="str">
        <f>'1-4. Gather employee data'!V558</f>
        <v>Cook County, IL</v>
      </c>
      <c r="Q558" s="59">
        <f>VLOOKUP(P558,'6. Gather living wage data'!$B$11:$Q$1048576,16,FALSE)</f>
        <v>17.46</v>
      </c>
      <c r="R558" s="60">
        <f>Q558*'Standards &amp; Assumptions'!$C$10*'Standards &amp; Assumptions'!$C$11</f>
        <v>36316.800000000003</v>
      </c>
      <c r="S558" s="28">
        <f t="shared" si="54"/>
        <v>6.2497118029709</v>
      </c>
      <c r="T558" s="27">
        <f t="shared" si="55"/>
        <v>13132.174936276104</v>
      </c>
      <c r="U558" s="26" t="str">
        <f t="shared" si="56"/>
        <v>Yes</v>
      </c>
      <c r="V558" s="26">
        <f>R558*('Standards &amp; Assumptions'!$C$12)</f>
        <v>5447.52</v>
      </c>
      <c r="W558" s="26">
        <f t="shared" si="57"/>
        <v>30869.280000000002</v>
      </c>
      <c r="X558" s="26">
        <f t="shared" si="58"/>
        <v>41764.320000000007</v>
      </c>
      <c r="Y558" s="26" t="str">
        <f t="shared" si="59"/>
        <v>No</v>
      </c>
    </row>
    <row r="559" spans="2:25" ht="15" thickBot="1" x14ac:dyDescent="0.35">
      <c r="B559" s="154">
        <f>'1-4. Gather employee data'!B559</f>
        <v>547</v>
      </c>
      <c r="C559" s="50" t="str">
        <f>'1-4. Gather employee data'!C559</f>
        <v>Sales Associate</v>
      </c>
      <c r="D559" s="50" t="str">
        <f>'1-4. Gather employee data'!D559</f>
        <v>Apparel</v>
      </c>
      <c r="E559" s="61">
        <f>'1-4. Gather employee data'!E559</f>
        <v>43101</v>
      </c>
      <c r="F559" s="61">
        <f>'1-4. Gather employee data'!F559</f>
        <v>43647</v>
      </c>
      <c r="G559" s="60">
        <f>'1-4. Gather employee data'!I559</f>
        <v>49565.979039013182</v>
      </c>
      <c r="H559" s="50">
        <f>'1-4. Gather employee data'!J559</f>
        <v>2085.6</v>
      </c>
      <c r="I559" s="59">
        <f>'1-4. Gather employee data'!K559</f>
        <v>23.765812734471222</v>
      </c>
      <c r="J559" s="50" t="str">
        <f>'1-4. Gather employee data'!L559</f>
        <v>Active</v>
      </c>
      <c r="K559" s="50" t="str">
        <f>'1-4. Gather employee data'!M559</f>
        <v>FT</v>
      </c>
      <c r="L559" s="50" t="str">
        <f>'1-4. Gather employee data'!N559</f>
        <v>N/A</v>
      </c>
      <c r="M559" s="50" t="str">
        <f>'1-4. Gather employee data'!O559</f>
        <v>Chicago</v>
      </c>
      <c r="N559" s="50" t="str">
        <f>'1-4. Gather employee data'!P559</f>
        <v>Cook</v>
      </c>
      <c r="O559" s="50" t="str">
        <f>'1-4. Gather employee data'!T559</f>
        <v>IL</v>
      </c>
      <c r="P559" s="50" t="str">
        <f>'1-4. Gather employee data'!V559</f>
        <v>Cook County, IL</v>
      </c>
      <c r="Q559" s="59">
        <f>VLOOKUP(P559,'6. Gather living wage data'!$B$11:$Q$1048576,16,FALSE)</f>
        <v>17.46</v>
      </c>
      <c r="R559" s="60">
        <f>Q559*'Standards &amp; Assumptions'!$C$10*'Standards &amp; Assumptions'!$C$11</f>
        <v>36316.800000000003</v>
      </c>
      <c r="S559" s="28">
        <f t="shared" si="54"/>
        <v>6.3058127344712211</v>
      </c>
      <c r="T559" s="27">
        <f t="shared" si="55"/>
        <v>13249.179039013179</v>
      </c>
      <c r="U559" s="26" t="str">
        <f t="shared" si="56"/>
        <v>Yes</v>
      </c>
      <c r="V559" s="26">
        <f>R559*('Standards &amp; Assumptions'!$C$12)</f>
        <v>5447.52</v>
      </c>
      <c r="W559" s="26">
        <f t="shared" si="57"/>
        <v>30869.280000000002</v>
      </c>
      <c r="X559" s="26">
        <f t="shared" si="58"/>
        <v>41764.320000000007</v>
      </c>
      <c r="Y559" s="26" t="str">
        <f t="shared" si="59"/>
        <v>No</v>
      </c>
    </row>
    <row r="560" spans="2:25" ht="15" thickBot="1" x14ac:dyDescent="0.35">
      <c r="B560" s="154">
        <f>'1-4. Gather employee data'!B560</f>
        <v>548</v>
      </c>
      <c r="C560" s="50" t="str">
        <f>'1-4. Gather employee data'!C560</f>
        <v>Sales Associate</v>
      </c>
      <c r="D560" s="50" t="str">
        <f>'1-4. Gather employee data'!D560</f>
        <v>Apparel</v>
      </c>
      <c r="E560" s="61">
        <f>'1-4. Gather employee data'!E560</f>
        <v>42005</v>
      </c>
      <c r="F560" s="61">
        <f>'1-4. Gather employee data'!F560</f>
        <v>43647</v>
      </c>
      <c r="G560" s="60">
        <f>'1-4. Gather employee data'!I560</f>
        <v>49743.214019509003</v>
      </c>
      <c r="H560" s="50">
        <f>'1-4. Gather employee data'!J560</f>
        <v>2085.6</v>
      </c>
      <c r="I560" s="59">
        <f>'1-4. Gather employee data'!K560</f>
        <v>23.850793066507961</v>
      </c>
      <c r="J560" s="50" t="str">
        <f>'1-4. Gather employee data'!L560</f>
        <v>Active</v>
      </c>
      <c r="K560" s="50" t="str">
        <f>'1-4. Gather employee data'!M560</f>
        <v>FT</v>
      </c>
      <c r="L560" s="50" t="str">
        <f>'1-4. Gather employee data'!N560</f>
        <v>N/A</v>
      </c>
      <c r="M560" s="50" t="str">
        <f>'1-4. Gather employee data'!O560</f>
        <v>Chicago</v>
      </c>
      <c r="N560" s="50" t="str">
        <f>'1-4. Gather employee data'!P560</f>
        <v>Cook</v>
      </c>
      <c r="O560" s="50" t="str">
        <f>'1-4. Gather employee data'!T560</f>
        <v>IL</v>
      </c>
      <c r="P560" s="50" t="str">
        <f>'1-4. Gather employee data'!V560</f>
        <v>Cook County, IL</v>
      </c>
      <c r="Q560" s="59">
        <f>VLOOKUP(P560,'6. Gather living wage data'!$B$11:$Q$1048576,16,FALSE)</f>
        <v>17.46</v>
      </c>
      <c r="R560" s="60">
        <f>Q560*'Standards &amp; Assumptions'!$C$10*'Standards &amp; Assumptions'!$C$11</f>
        <v>36316.800000000003</v>
      </c>
      <c r="S560" s="28">
        <f t="shared" si="54"/>
        <v>6.3907930665079604</v>
      </c>
      <c r="T560" s="27">
        <f t="shared" si="55"/>
        <v>13426.414019509</v>
      </c>
      <c r="U560" s="26" t="str">
        <f t="shared" si="56"/>
        <v>Yes</v>
      </c>
      <c r="V560" s="26">
        <f>R560*('Standards &amp; Assumptions'!$C$12)</f>
        <v>5447.52</v>
      </c>
      <c r="W560" s="26">
        <f t="shared" si="57"/>
        <v>30869.280000000002</v>
      </c>
      <c r="X560" s="26">
        <f t="shared" si="58"/>
        <v>41764.320000000007</v>
      </c>
      <c r="Y560" s="26" t="str">
        <f t="shared" si="59"/>
        <v>No</v>
      </c>
    </row>
    <row r="561" spans="2:25" ht="15" thickBot="1" x14ac:dyDescent="0.35">
      <c r="B561" s="154">
        <f>'1-4. Gather employee data'!B561</f>
        <v>549</v>
      </c>
      <c r="C561" s="50" t="str">
        <f>'1-4. Gather employee data'!C561</f>
        <v>Sales Associate</v>
      </c>
      <c r="D561" s="50" t="str">
        <f>'1-4. Gather employee data'!D561</f>
        <v>Apparel</v>
      </c>
      <c r="E561" s="61">
        <f>'1-4. Gather employee data'!E561</f>
        <v>43101</v>
      </c>
      <c r="F561" s="61">
        <f>'1-4. Gather employee data'!F561</f>
        <v>43647</v>
      </c>
      <c r="G561" s="60">
        <f>'1-4. Gather employee data'!I561</f>
        <v>49797.106018524006</v>
      </c>
      <c r="H561" s="50">
        <f>'1-4. Gather employee data'!J561</f>
        <v>2085.6</v>
      </c>
      <c r="I561" s="59">
        <f>'1-4. Gather employee data'!K561</f>
        <v>23.876633112065598</v>
      </c>
      <c r="J561" s="50" t="str">
        <f>'1-4. Gather employee data'!L561</f>
        <v>Active</v>
      </c>
      <c r="K561" s="50" t="str">
        <f>'1-4. Gather employee data'!M561</f>
        <v>FT</v>
      </c>
      <c r="L561" s="50" t="str">
        <f>'1-4. Gather employee data'!N561</f>
        <v>N/A</v>
      </c>
      <c r="M561" s="50" t="str">
        <f>'1-4. Gather employee data'!O561</f>
        <v>Chicago</v>
      </c>
      <c r="N561" s="50" t="str">
        <f>'1-4. Gather employee data'!P561</f>
        <v>Cook</v>
      </c>
      <c r="O561" s="50" t="str">
        <f>'1-4. Gather employee data'!T561</f>
        <v>IL</v>
      </c>
      <c r="P561" s="50" t="str">
        <f>'1-4. Gather employee data'!V561</f>
        <v>Cook County, IL</v>
      </c>
      <c r="Q561" s="59">
        <f>VLOOKUP(P561,'6. Gather living wage data'!$B$11:$Q$1048576,16,FALSE)</f>
        <v>17.46</v>
      </c>
      <c r="R561" s="60">
        <f>Q561*'Standards &amp; Assumptions'!$C$10*'Standards &amp; Assumptions'!$C$11</f>
        <v>36316.800000000003</v>
      </c>
      <c r="S561" s="28">
        <f t="shared" si="54"/>
        <v>6.4166331120655968</v>
      </c>
      <c r="T561" s="27">
        <f t="shared" si="55"/>
        <v>13480.306018524003</v>
      </c>
      <c r="U561" s="26" t="str">
        <f t="shared" si="56"/>
        <v>Yes</v>
      </c>
      <c r="V561" s="26">
        <f>R561*('Standards &amp; Assumptions'!$C$12)</f>
        <v>5447.52</v>
      </c>
      <c r="W561" s="26">
        <f t="shared" si="57"/>
        <v>30869.280000000002</v>
      </c>
      <c r="X561" s="26">
        <f t="shared" si="58"/>
        <v>41764.320000000007</v>
      </c>
      <c r="Y561" s="26" t="str">
        <f t="shared" si="59"/>
        <v>No</v>
      </c>
    </row>
    <row r="562" spans="2:25" ht="15" thickBot="1" x14ac:dyDescent="0.35">
      <c r="B562" s="154">
        <f>'1-4. Gather employee data'!B562</f>
        <v>550</v>
      </c>
      <c r="C562" s="50" t="str">
        <f>'1-4. Gather employee data'!C562</f>
        <v>Sales Associate</v>
      </c>
      <c r="D562" s="50" t="str">
        <f>'1-4. Gather employee data'!D562</f>
        <v>Apparel</v>
      </c>
      <c r="E562" s="61">
        <f>'1-4. Gather employee data'!E562</f>
        <v>42005</v>
      </c>
      <c r="F562" s="61">
        <f>'1-4. Gather employee data'!F562</f>
        <v>43647</v>
      </c>
      <c r="G562" s="60">
        <f>'1-4. Gather employee data'!I562</f>
        <v>49861.965386324628</v>
      </c>
      <c r="H562" s="50">
        <f>'1-4. Gather employee data'!J562</f>
        <v>2085.6</v>
      </c>
      <c r="I562" s="59">
        <f>'1-4. Gather employee data'!K562</f>
        <v>23.907731773266509</v>
      </c>
      <c r="J562" s="50" t="str">
        <f>'1-4. Gather employee data'!L562</f>
        <v>Active</v>
      </c>
      <c r="K562" s="50" t="str">
        <f>'1-4. Gather employee data'!M562</f>
        <v>FT</v>
      </c>
      <c r="L562" s="50" t="str">
        <f>'1-4. Gather employee data'!N562</f>
        <v>N/A</v>
      </c>
      <c r="M562" s="50" t="str">
        <f>'1-4. Gather employee data'!O562</f>
        <v>Chicago</v>
      </c>
      <c r="N562" s="50" t="str">
        <f>'1-4. Gather employee data'!P562</f>
        <v>Cook</v>
      </c>
      <c r="O562" s="50" t="str">
        <f>'1-4. Gather employee data'!T562</f>
        <v>IL</v>
      </c>
      <c r="P562" s="50" t="str">
        <f>'1-4. Gather employee data'!V562</f>
        <v>Cook County, IL</v>
      </c>
      <c r="Q562" s="59">
        <f>VLOOKUP(P562,'6. Gather living wage data'!$B$11:$Q$1048576,16,FALSE)</f>
        <v>17.46</v>
      </c>
      <c r="R562" s="60">
        <f>Q562*'Standards &amp; Assumptions'!$C$10*'Standards &amp; Assumptions'!$C$11</f>
        <v>36316.800000000003</v>
      </c>
      <c r="S562" s="28">
        <f t="shared" si="54"/>
        <v>6.4477317732665078</v>
      </c>
      <c r="T562" s="27">
        <f t="shared" si="55"/>
        <v>13545.165386324625</v>
      </c>
      <c r="U562" s="26" t="str">
        <f t="shared" si="56"/>
        <v>Yes</v>
      </c>
      <c r="V562" s="26">
        <f>R562*('Standards &amp; Assumptions'!$C$12)</f>
        <v>5447.52</v>
      </c>
      <c r="W562" s="26">
        <f t="shared" si="57"/>
        <v>30869.280000000002</v>
      </c>
      <c r="X562" s="26">
        <f t="shared" si="58"/>
        <v>41764.320000000007</v>
      </c>
      <c r="Y562" s="26" t="str">
        <f t="shared" si="59"/>
        <v>No</v>
      </c>
    </row>
    <row r="563" spans="2:25" ht="15" thickBot="1" x14ac:dyDescent="0.35">
      <c r="B563" s="154">
        <f>'1-4. Gather employee data'!B563</f>
        <v>551</v>
      </c>
      <c r="C563" s="50" t="str">
        <f>'1-4. Gather employee data'!C563</f>
        <v>Sales Associate</v>
      </c>
      <c r="D563" s="50" t="str">
        <f>'1-4. Gather employee data'!D563</f>
        <v>Apparel</v>
      </c>
      <c r="E563" s="61">
        <f>'1-4. Gather employee data'!E563</f>
        <v>44013</v>
      </c>
      <c r="F563" s="61">
        <f>'1-4. Gather employee data'!F563</f>
        <v>43647</v>
      </c>
      <c r="G563" s="60">
        <f>'1-4. Gather employee data'!I563</f>
        <v>46146.662141047644</v>
      </c>
      <c r="H563" s="50">
        <f>'1-4. Gather employee data'!J563</f>
        <v>1929.18</v>
      </c>
      <c r="I563" s="59">
        <f>'1-4. Gather employee data'!K563</f>
        <v>23.920350688400067</v>
      </c>
      <c r="J563" s="50" t="str">
        <f>'1-4. Gather employee data'!L563</f>
        <v>Active</v>
      </c>
      <c r="K563" s="50" t="str">
        <f>'1-4. Gather employee data'!M563</f>
        <v>FT</v>
      </c>
      <c r="L563" s="50" t="str">
        <f>'1-4. Gather employee data'!N563</f>
        <v>N/A</v>
      </c>
      <c r="M563" s="50" t="str">
        <f>'1-4. Gather employee data'!O563</f>
        <v>San Francisco</v>
      </c>
      <c r="N563" s="50" t="str">
        <f>'1-4. Gather employee data'!P563</f>
        <v>San Francisco</v>
      </c>
      <c r="O563" s="50" t="str">
        <f>'1-4. Gather employee data'!T563</f>
        <v>CA</v>
      </c>
      <c r="P563" s="50" t="str">
        <f>'1-4. Gather employee data'!V563</f>
        <v>San Francisco County, CA</v>
      </c>
      <c r="Q563" s="59">
        <f>VLOOKUP(P563,'6. Gather living wage data'!$B$11:$Q$1048576,16,FALSE)</f>
        <v>24.81</v>
      </c>
      <c r="R563" s="60">
        <f>Q563*'Standards &amp; Assumptions'!$C$10*'Standards &amp; Assumptions'!$C$11</f>
        <v>51604.799999999996</v>
      </c>
      <c r="S563" s="28">
        <f t="shared" si="54"/>
        <v>-0.88964931159993199</v>
      </c>
      <c r="T563" s="27">
        <f t="shared" si="55"/>
        <v>-5458.137858952352</v>
      </c>
      <c r="U563" s="26" t="str">
        <f t="shared" si="56"/>
        <v>No</v>
      </c>
      <c r="V563" s="26">
        <f>R563*('Standards &amp; Assumptions'!$C$12)</f>
        <v>7740.7199999999993</v>
      </c>
      <c r="W563" s="26">
        <f t="shared" si="57"/>
        <v>43864.079999999994</v>
      </c>
      <c r="X563" s="26">
        <f t="shared" si="58"/>
        <v>59345.52</v>
      </c>
      <c r="Y563" s="26" t="str">
        <f t="shared" si="59"/>
        <v>Yes</v>
      </c>
    </row>
    <row r="564" spans="2:25" ht="15" thickBot="1" x14ac:dyDescent="0.35">
      <c r="B564" s="154">
        <f>'1-4. Gather employee data'!B564</f>
        <v>552</v>
      </c>
      <c r="C564" s="50" t="str">
        <f>'1-4. Gather employee data'!C564</f>
        <v>Sales Associate</v>
      </c>
      <c r="D564" s="50" t="str">
        <f>'1-4. Gather employee data'!D564</f>
        <v>Apparel</v>
      </c>
      <c r="E564" s="61">
        <f>'1-4. Gather employee data'!E564</f>
        <v>44013</v>
      </c>
      <c r="F564" s="61">
        <f>'1-4. Gather employee data'!F564</f>
        <v>43647</v>
      </c>
      <c r="G564" s="60">
        <f>'1-4. Gather employee data'!I564</f>
        <v>46375.474470186215</v>
      </c>
      <c r="H564" s="50">
        <f>'1-4. Gather employee data'!J564</f>
        <v>1929.18</v>
      </c>
      <c r="I564" s="59">
        <f>'1-4. Gather employee data'!K564</f>
        <v>24.038956691540559</v>
      </c>
      <c r="J564" s="50" t="str">
        <f>'1-4. Gather employee data'!L564</f>
        <v>Active</v>
      </c>
      <c r="K564" s="50" t="str">
        <f>'1-4. Gather employee data'!M564</f>
        <v>FT</v>
      </c>
      <c r="L564" s="50" t="str">
        <f>'1-4. Gather employee data'!N564</f>
        <v>N/A</v>
      </c>
      <c r="M564" s="50" t="str">
        <f>'1-4. Gather employee data'!O564</f>
        <v>Dallas</v>
      </c>
      <c r="N564" s="50" t="str">
        <f>'1-4. Gather employee data'!P564</f>
        <v>Dallas</v>
      </c>
      <c r="O564" s="50" t="str">
        <f>'1-4. Gather employee data'!T564</f>
        <v>TX</v>
      </c>
      <c r="P564" s="50" t="str">
        <f>'1-4. Gather employee data'!V564</f>
        <v>Dallas County, TX</v>
      </c>
      <c r="Q564" s="59">
        <f>VLOOKUP(P564,'6. Gather living wage data'!$B$11:$Q$1048576,16,FALSE)</f>
        <v>15.7</v>
      </c>
      <c r="R564" s="60">
        <f>Q564*'Standards &amp; Assumptions'!$C$10*'Standards &amp; Assumptions'!$C$11</f>
        <v>32656</v>
      </c>
      <c r="S564" s="28">
        <f t="shared" si="54"/>
        <v>8.3389566915405595</v>
      </c>
      <c r="T564" s="27">
        <f t="shared" si="55"/>
        <v>13719.474470186215</v>
      </c>
      <c r="U564" s="26" t="str">
        <f t="shared" si="56"/>
        <v>Yes</v>
      </c>
      <c r="V564" s="26">
        <f>R564*('Standards &amp; Assumptions'!$C$12)</f>
        <v>4898.3999999999996</v>
      </c>
      <c r="W564" s="26">
        <f t="shared" si="57"/>
        <v>27757.599999999999</v>
      </c>
      <c r="X564" s="26">
        <f t="shared" si="58"/>
        <v>37554.400000000001</v>
      </c>
      <c r="Y564" s="26" t="str">
        <f t="shared" si="59"/>
        <v>No</v>
      </c>
    </row>
    <row r="565" spans="2:25" ht="15" thickBot="1" x14ac:dyDescent="0.35">
      <c r="B565" s="154">
        <f>'1-4. Gather employee data'!B565</f>
        <v>553</v>
      </c>
      <c r="C565" s="50" t="str">
        <f>'1-4. Gather employee data'!C565</f>
        <v>Sales Associate</v>
      </c>
      <c r="D565" s="50" t="str">
        <f>'1-4. Gather employee data'!D565</f>
        <v>Apparel</v>
      </c>
      <c r="E565" s="61">
        <f>'1-4. Gather employee data'!E565</f>
        <v>44013</v>
      </c>
      <c r="F565" s="61">
        <f>'1-4. Gather employee data'!F565</f>
        <v>43647</v>
      </c>
      <c r="G565" s="60">
        <f>'1-4. Gather employee data'!I565</f>
        <v>46528.219106152625</v>
      </c>
      <c r="H565" s="50">
        <f>'1-4. Gather employee data'!J565</f>
        <v>1929.18</v>
      </c>
      <c r="I565" s="59">
        <f>'1-4. Gather employee data'!K565</f>
        <v>24.118132629486425</v>
      </c>
      <c r="J565" s="50" t="str">
        <f>'1-4. Gather employee data'!L565</f>
        <v>Active</v>
      </c>
      <c r="K565" s="50" t="str">
        <f>'1-4. Gather employee data'!M565</f>
        <v>FT</v>
      </c>
      <c r="L565" s="50" t="str">
        <f>'1-4. Gather employee data'!N565</f>
        <v>N/A</v>
      </c>
      <c r="M565" s="50" t="str">
        <f>'1-4. Gather employee data'!O565</f>
        <v>Dallas</v>
      </c>
      <c r="N565" s="50" t="str">
        <f>'1-4. Gather employee data'!P565</f>
        <v>Dallas</v>
      </c>
      <c r="O565" s="50" t="str">
        <f>'1-4. Gather employee data'!T565</f>
        <v>TX</v>
      </c>
      <c r="P565" s="50" t="str">
        <f>'1-4. Gather employee data'!V565</f>
        <v>Dallas County, TX</v>
      </c>
      <c r="Q565" s="59">
        <f>VLOOKUP(P565,'6. Gather living wage data'!$B$11:$Q$1048576,16,FALSE)</f>
        <v>15.7</v>
      </c>
      <c r="R565" s="60">
        <f>Q565*'Standards &amp; Assumptions'!$C$10*'Standards &amp; Assumptions'!$C$11</f>
        <v>32656</v>
      </c>
      <c r="S565" s="28">
        <f t="shared" si="54"/>
        <v>8.4181326294864256</v>
      </c>
      <c r="T565" s="27">
        <f t="shared" si="55"/>
        <v>13872.219106152625</v>
      </c>
      <c r="U565" s="26" t="str">
        <f t="shared" si="56"/>
        <v>Yes</v>
      </c>
      <c r="V565" s="26">
        <f>R565*('Standards &amp; Assumptions'!$C$12)</f>
        <v>4898.3999999999996</v>
      </c>
      <c r="W565" s="26">
        <f t="shared" si="57"/>
        <v>27757.599999999999</v>
      </c>
      <c r="X565" s="26">
        <f t="shared" si="58"/>
        <v>37554.400000000001</v>
      </c>
      <c r="Y565" s="26" t="str">
        <f t="shared" si="59"/>
        <v>No</v>
      </c>
    </row>
    <row r="566" spans="2:25" ht="15" thickBot="1" x14ac:dyDescent="0.35">
      <c r="B566" s="154">
        <f>'1-4. Gather employee data'!B566</f>
        <v>554</v>
      </c>
      <c r="C566" s="50" t="str">
        <f>'1-4. Gather employee data'!C566</f>
        <v>Sales Associate</v>
      </c>
      <c r="D566" s="50" t="str">
        <f>'1-4. Gather employee data'!D566</f>
        <v>Apparel</v>
      </c>
      <c r="E566" s="61">
        <f>'1-4. Gather employee data'!E566</f>
        <v>44013</v>
      </c>
      <c r="F566" s="61">
        <f>'1-4. Gather employee data'!F566</f>
        <v>43647</v>
      </c>
      <c r="G566" s="60">
        <f>'1-4. Gather employee data'!I566</f>
        <v>46714.10019944606</v>
      </c>
      <c r="H566" s="50">
        <f>'1-4. Gather employee data'!J566</f>
        <v>1929.18</v>
      </c>
      <c r="I566" s="59">
        <f>'1-4. Gather employee data'!K566</f>
        <v>24.214485014071293</v>
      </c>
      <c r="J566" s="50" t="str">
        <f>'1-4. Gather employee data'!L566</f>
        <v>Active</v>
      </c>
      <c r="K566" s="50" t="str">
        <f>'1-4. Gather employee data'!M566</f>
        <v>FT</v>
      </c>
      <c r="L566" s="50" t="str">
        <f>'1-4. Gather employee data'!N566</f>
        <v>N/A</v>
      </c>
      <c r="M566" s="50" t="str">
        <f>'1-4. Gather employee data'!O566</f>
        <v>Dallas</v>
      </c>
      <c r="N566" s="50" t="str">
        <f>'1-4. Gather employee data'!P566</f>
        <v>Dallas</v>
      </c>
      <c r="O566" s="50" t="str">
        <f>'1-4. Gather employee data'!T566</f>
        <v>TX</v>
      </c>
      <c r="P566" s="50" t="str">
        <f>'1-4. Gather employee data'!V566</f>
        <v>Dallas County, TX</v>
      </c>
      <c r="Q566" s="59">
        <f>VLOOKUP(P566,'6. Gather living wage data'!$B$11:$Q$1048576,16,FALSE)</f>
        <v>15.7</v>
      </c>
      <c r="R566" s="60">
        <f>Q566*'Standards &amp; Assumptions'!$C$10*'Standards &amp; Assumptions'!$C$11</f>
        <v>32656</v>
      </c>
      <c r="S566" s="28">
        <f t="shared" si="54"/>
        <v>8.514485014071294</v>
      </c>
      <c r="T566" s="27">
        <f t="shared" si="55"/>
        <v>14058.10019944606</v>
      </c>
      <c r="U566" s="26" t="str">
        <f t="shared" si="56"/>
        <v>Yes</v>
      </c>
      <c r="V566" s="26">
        <f>R566*('Standards &amp; Assumptions'!$C$12)</f>
        <v>4898.3999999999996</v>
      </c>
      <c r="W566" s="26">
        <f t="shared" si="57"/>
        <v>27757.599999999999</v>
      </c>
      <c r="X566" s="26">
        <f t="shared" si="58"/>
        <v>37554.400000000001</v>
      </c>
      <c r="Y566" s="26" t="str">
        <f t="shared" si="59"/>
        <v>No</v>
      </c>
    </row>
    <row r="567" spans="2:25" ht="15" thickBot="1" x14ac:dyDescent="0.35">
      <c r="B567" s="154">
        <f>'1-4. Gather employee data'!B567</f>
        <v>555</v>
      </c>
      <c r="C567" s="50" t="str">
        <f>'1-4. Gather employee data'!C567</f>
        <v>Sales Associate</v>
      </c>
      <c r="D567" s="50" t="str">
        <f>'1-4. Gather employee data'!D567</f>
        <v>Apparel</v>
      </c>
      <c r="E567" s="61">
        <f>'1-4. Gather employee data'!E567</f>
        <v>43983</v>
      </c>
      <c r="F567" s="61">
        <f>'1-4. Gather employee data'!F567</f>
        <v>43647</v>
      </c>
      <c r="G567" s="60">
        <f>'1-4. Gather employee data'!I567</f>
        <v>50510.446998651641</v>
      </c>
      <c r="H567" s="50">
        <f>'1-4. Gather employee data'!J567</f>
        <v>2085.6</v>
      </c>
      <c r="I567" s="59">
        <f>'1-4. Gather employee data'!K567</f>
        <v>24.218664652211181</v>
      </c>
      <c r="J567" s="50" t="str">
        <f>'1-4. Gather employee data'!L567</f>
        <v>Active</v>
      </c>
      <c r="K567" s="50" t="str">
        <f>'1-4. Gather employee data'!M567</f>
        <v>FT</v>
      </c>
      <c r="L567" s="50" t="str">
        <f>'1-4. Gather employee data'!N567</f>
        <v>N/A</v>
      </c>
      <c r="M567" s="50" t="str">
        <f>'1-4. Gather employee data'!O567</f>
        <v>Dallas</v>
      </c>
      <c r="N567" s="50" t="str">
        <f>'1-4. Gather employee data'!P567</f>
        <v>Dallas</v>
      </c>
      <c r="O567" s="50" t="str">
        <f>'1-4. Gather employee data'!T567</f>
        <v>TX</v>
      </c>
      <c r="P567" s="50" t="str">
        <f>'1-4. Gather employee data'!V567</f>
        <v>Dallas County, TX</v>
      </c>
      <c r="Q567" s="59">
        <f>VLOOKUP(P567,'6. Gather living wage data'!$B$11:$Q$1048576,16,FALSE)</f>
        <v>15.7</v>
      </c>
      <c r="R567" s="60">
        <f>Q567*'Standards &amp; Assumptions'!$C$10*'Standards &amp; Assumptions'!$C$11</f>
        <v>32656</v>
      </c>
      <c r="S567" s="28">
        <f t="shared" si="54"/>
        <v>8.5186646522111822</v>
      </c>
      <c r="T567" s="27">
        <f t="shared" si="55"/>
        <v>17854.446998651641</v>
      </c>
      <c r="U567" s="26" t="str">
        <f t="shared" si="56"/>
        <v>Yes</v>
      </c>
      <c r="V567" s="26">
        <f>R567*('Standards &amp; Assumptions'!$C$12)</f>
        <v>4898.3999999999996</v>
      </c>
      <c r="W567" s="26">
        <f t="shared" si="57"/>
        <v>27757.599999999999</v>
      </c>
      <c r="X567" s="26">
        <f t="shared" si="58"/>
        <v>37554.400000000001</v>
      </c>
      <c r="Y567" s="26" t="str">
        <f t="shared" si="59"/>
        <v>No</v>
      </c>
    </row>
    <row r="568" spans="2:25" ht="15" thickBot="1" x14ac:dyDescent="0.35">
      <c r="B568" s="154">
        <f>'1-4. Gather employee data'!B568</f>
        <v>556</v>
      </c>
      <c r="C568" s="50" t="str">
        <f>'1-4. Gather employee data'!C568</f>
        <v>Sales Associate</v>
      </c>
      <c r="D568" s="50" t="str">
        <f>'1-4. Gather employee data'!D568</f>
        <v>Apparel</v>
      </c>
      <c r="E568" s="61">
        <f>'1-4. Gather employee data'!E568</f>
        <v>43983</v>
      </c>
      <c r="F568" s="61">
        <f>'1-4. Gather employee data'!F568</f>
        <v>43647</v>
      </c>
      <c r="G568" s="60">
        <f>'1-4. Gather employee data'!I568</f>
        <v>50698.538793997548</v>
      </c>
      <c r="H568" s="50">
        <f>'1-4. Gather employee data'!J568</f>
        <v>2085.6</v>
      </c>
      <c r="I568" s="59">
        <f>'1-4. Gather employee data'!K568</f>
        <v>24.308850591675082</v>
      </c>
      <c r="J568" s="50" t="str">
        <f>'1-4. Gather employee data'!L568</f>
        <v>Active</v>
      </c>
      <c r="K568" s="50" t="str">
        <f>'1-4. Gather employee data'!M568</f>
        <v>FT</v>
      </c>
      <c r="L568" s="50" t="str">
        <f>'1-4. Gather employee data'!N568</f>
        <v>N/A</v>
      </c>
      <c r="M568" s="50" t="str">
        <f>'1-4. Gather employee data'!O568</f>
        <v>Dallas</v>
      </c>
      <c r="N568" s="50" t="str">
        <f>'1-4. Gather employee data'!P568</f>
        <v>Dallas</v>
      </c>
      <c r="O568" s="50" t="str">
        <f>'1-4. Gather employee data'!T568</f>
        <v>TX</v>
      </c>
      <c r="P568" s="50" t="str">
        <f>'1-4. Gather employee data'!V568</f>
        <v>Dallas County, TX</v>
      </c>
      <c r="Q568" s="59">
        <f>VLOOKUP(P568,'6. Gather living wage data'!$B$11:$Q$1048576,16,FALSE)</f>
        <v>15.7</v>
      </c>
      <c r="R568" s="60">
        <f>Q568*'Standards &amp; Assumptions'!$C$10*'Standards &amp; Assumptions'!$C$11</f>
        <v>32656</v>
      </c>
      <c r="S568" s="28">
        <f t="shared" si="54"/>
        <v>8.6088505916750826</v>
      </c>
      <c r="T568" s="27">
        <f t="shared" si="55"/>
        <v>18042.538793997548</v>
      </c>
      <c r="U568" s="26" t="str">
        <f t="shared" si="56"/>
        <v>Yes</v>
      </c>
      <c r="V568" s="26">
        <f>R568*('Standards &amp; Assumptions'!$C$12)</f>
        <v>4898.3999999999996</v>
      </c>
      <c r="W568" s="26">
        <f t="shared" si="57"/>
        <v>27757.599999999999</v>
      </c>
      <c r="X568" s="26">
        <f t="shared" si="58"/>
        <v>37554.400000000001</v>
      </c>
      <c r="Y568" s="26" t="str">
        <f t="shared" si="59"/>
        <v>No</v>
      </c>
    </row>
    <row r="569" spans="2:25" ht="15" thickBot="1" x14ac:dyDescent="0.35">
      <c r="B569" s="154">
        <f>'1-4. Gather employee data'!B569</f>
        <v>557</v>
      </c>
      <c r="C569" s="50" t="str">
        <f>'1-4. Gather employee data'!C569</f>
        <v>Sales Associate</v>
      </c>
      <c r="D569" s="50" t="str">
        <f>'1-4. Gather employee data'!D569</f>
        <v>Apparel</v>
      </c>
      <c r="E569" s="61">
        <f>'1-4. Gather employee data'!E569</f>
        <v>43983</v>
      </c>
      <c r="F569" s="61">
        <f>'1-4. Gather employee data'!F569</f>
        <v>43647</v>
      </c>
      <c r="G569" s="60">
        <f>'1-4. Gather employee data'!I569</f>
        <v>50719.853710937896</v>
      </c>
      <c r="H569" s="50">
        <f>'1-4. Gather employee data'!J569</f>
        <v>2085.6</v>
      </c>
      <c r="I569" s="59">
        <f>'1-4. Gather employee data'!K569</f>
        <v>24.319070632402138</v>
      </c>
      <c r="J569" s="50" t="str">
        <f>'1-4. Gather employee data'!L569</f>
        <v>Active</v>
      </c>
      <c r="K569" s="50" t="str">
        <f>'1-4. Gather employee data'!M569</f>
        <v>FT</v>
      </c>
      <c r="L569" s="50" t="str">
        <f>'1-4. Gather employee data'!N569</f>
        <v>N/A</v>
      </c>
      <c r="M569" s="50" t="str">
        <f>'1-4. Gather employee data'!O569</f>
        <v>Dallas</v>
      </c>
      <c r="N569" s="50" t="str">
        <f>'1-4. Gather employee data'!P569</f>
        <v>Dallas</v>
      </c>
      <c r="O569" s="50" t="str">
        <f>'1-4. Gather employee data'!T569</f>
        <v>TX</v>
      </c>
      <c r="P569" s="50" t="str">
        <f>'1-4. Gather employee data'!V569</f>
        <v>Dallas County, TX</v>
      </c>
      <c r="Q569" s="59">
        <f>VLOOKUP(P569,'6. Gather living wage data'!$B$11:$Q$1048576,16,FALSE)</f>
        <v>15.7</v>
      </c>
      <c r="R569" s="60">
        <f>Q569*'Standards &amp; Assumptions'!$C$10*'Standards &amp; Assumptions'!$C$11</f>
        <v>32656</v>
      </c>
      <c r="S569" s="28">
        <f t="shared" si="54"/>
        <v>8.6190706324021384</v>
      </c>
      <c r="T569" s="27">
        <f t="shared" si="55"/>
        <v>18063.853710937896</v>
      </c>
      <c r="U569" s="26" t="str">
        <f t="shared" si="56"/>
        <v>Yes</v>
      </c>
      <c r="V569" s="26">
        <f>R569*('Standards &amp; Assumptions'!$C$12)</f>
        <v>4898.3999999999996</v>
      </c>
      <c r="W569" s="26">
        <f t="shared" si="57"/>
        <v>27757.599999999999</v>
      </c>
      <c r="X569" s="26">
        <f t="shared" si="58"/>
        <v>37554.400000000001</v>
      </c>
      <c r="Y569" s="26" t="str">
        <f t="shared" si="59"/>
        <v>No</v>
      </c>
    </row>
    <row r="570" spans="2:25" ht="15" thickBot="1" x14ac:dyDescent="0.35">
      <c r="B570" s="154">
        <f>'1-4. Gather employee data'!B570</f>
        <v>558</v>
      </c>
      <c r="C570" s="50" t="str">
        <f>'1-4. Gather employee data'!C570</f>
        <v>Sales Associate</v>
      </c>
      <c r="D570" s="50" t="str">
        <f>'1-4. Gather employee data'!D570</f>
        <v>Apparel</v>
      </c>
      <c r="E570" s="61">
        <f>'1-4. Gather employee data'!E570</f>
        <v>43983</v>
      </c>
      <c r="F570" s="61">
        <f>'1-4. Gather employee data'!F570</f>
        <v>43647</v>
      </c>
      <c r="G570" s="60">
        <f>'1-4. Gather employee data'!I570</f>
        <v>52045.297956372044</v>
      </c>
      <c r="H570" s="50">
        <f>'1-4. Gather employee data'!J570</f>
        <v>2085.6</v>
      </c>
      <c r="I570" s="59">
        <f>'1-4. Gather employee data'!K570</f>
        <v>24.954592422502898</v>
      </c>
      <c r="J570" s="50" t="str">
        <f>'1-4. Gather employee data'!L570</f>
        <v>Active</v>
      </c>
      <c r="K570" s="50" t="str">
        <f>'1-4. Gather employee data'!M570</f>
        <v>FT</v>
      </c>
      <c r="L570" s="50" t="str">
        <f>'1-4. Gather employee data'!N570</f>
        <v>N/A</v>
      </c>
      <c r="M570" s="50" t="str">
        <f>'1-4. Gather employee data'!O570</f>
        <v xml:space="preserve">Boston </v>
      </c>
      <c r="N570" s="50" t="str">
        <f>'1-4. Gather employee data'!P570</f>
        <v>Suffolk</v>
      </c>
      <c r="O570" s="50" t="str">
        <f>'1-4. Gather employee data'!T570</f>
        <v>MA</v>
      </c>
      <c r="P570" s="50" t="str">
        <f>'1-4. Gather employee data'!V570</f>
        <v>Suffolk County, MA</v>
      </c>
      <c r="Q570" s="59">
        <f>VLOOKUP(P570,'6. Gather living wage data'!$B$11:$Q$1048576,16,FALSE)</f>
        <v>21.09</v>
      </c>
      <c r="R570" s="60">
        <f>Q570*'Standards &amp; Assumptions'!$C$10*'Standards &amp; Assumptions'!$C$11</f>
        <v>43867.200000000004</v>
      </c>
      <c r="S570" s="28">
        <f t="shared" si="54"/>
        <v>3.8645924225028985</v>
      </c>
      <c r="T570" s="27">
        <f t="shared" si="55"/>
        <v>8178.0979563720393</v>
      </c>
      <c r="U570" s="26" t="str">
        <f t="shared" si="56"/>
        <v>Yes</v>
      </c>
      <c r="V570" s="26">
        <f>R570*('Standards &amp; Assumptions'!$C$12)</f>
        <v>6580.0800000000008</v>
      </c>
      <c r="W570" s="26">
        <f t="shared" si="57"/>
        <v>37287.120000000003</v>
      </c>
      <c r="X570" s="26">
        <f t="shared" si="58"/>
        <v>50447.280000000006</v>
      </c>
      <c r="Y570" s="26" t="str">
        <f t="shared" si="59"/>
        <v>No</v>
      </c>
    </row>
    <row r="571" spans="2:25" ht="15" thickBot="1" x14ac:dyDescent="0.35">
      <c r="B571" s="154">
        <f>'1-4. Gather employee data'!B571</f>
        <v>559</v>
      </c>
      <c r="C571" s="50" t="str">
        <f>'1-4. Gather employee data'!C571</f>
        <v>Sales Associate</v>
      </c>
      <c r="D571" s="50" t="str">
        <f>'1-4. Gather employee data'!D571</f>
        <v>Apparel</v>
      </c>
      <c r="E571" s="61">
        <f>'1-4. Gather employee data'!E571</f>
        <v>43983</v>
      </c>
      <c r="F571" s="61">
        <f>'1-4. Gather employee data'!F571</f>
        <v>43647</v>
      </c>
      <c r="G571" s="60">
        <f>'1-4. Gather employee data'!I571</f>
        <v>49443.033058553439</v>
      </c>
      <c r="H571" s="50">
        <f>'1-4. Gather employee data'!J571</f>
        <v>1981.32</v>
      </c>
      <c r="I571" s="59">
        <f>'1-4. Gather employee data'!K571</f>
        <v>24.954592422502898</v>
      </c>
      <c r="J571" s="50" t="str">
        <f>'1-4. Gather employee data'!L571</f>
        <v>Active</v>
      </c>
      <c r="K571" s="50" t="str">
        <f>'1-4. Gather employee data'!M571</f>
        <v>FT</v>
      </c>
      <c r="L571" s="50" t="str">
        <f>'1-4. Gather employee data'!N571</f>
        <v>N/A</v>
      </c>
      <c r="M571" s="50" t="str">
        <f>'1-4. Gather employee data'!O571</f>
        <v xml:space="preserve">Boston </v>
      </c>
      <c r="N571" s="50" t="str">
        <f>'1-4. Gather employee data'!P571</f>
        <v>Suffolk</v>
      </c>
      <c r="O571" s="50" t="str">
        <f>'1-4. Gather employee data'!T571</f>
        <v>MA</v>
      </c>
      <c r="P571" s="50" t="str">
        <f>'1-4. Gather employee data'!V571</f>
        <v>Suffolk County, MA</v>
      </c>
      <c r="Q571" s="59">
        <f>VLOOKUP(P571,'6. Gather living wage data'!$B$11:$Q$1048576,16,FALSE)</f>
        <v>21.09</v>
      </c>
      <c r="R571" s="60">
        <f>Q571*'Standards &amp; Assumptions'!$C$10*'Standards &amp; Assumptions'!$C$11</f>
        <v>43867.200000000004</v>
      </c>
      <c r="S571" s="28">
        <f t="shared" si="54"/>
        <v>3.8645924225028985</v>
      </c>
      <c r="T571" s="27">
        <f t="shared" si="55"/>
        <v>5575.833058553435</v>
      </c>
      <c r="U571" s="26" t="str">
        <f t="shared" si="56"/>
        <v>Yes</v>
      </c>
      <c r="V571" s="26">
        <f>R571*('Standards &amp; Assumptions'!$C$12)</f>
        <v>6580.0800000000008</v>
      </c>
      <c r="W571" s="26">
        <f t="shared" si="57"/>
        <v>37287.120000000003</v>
      </c>
      <c r="X571" s="26">
        <f t="shared" si="58"/>
        <v>50447.280000000006</v>
      </c>
      <c r="Y571" s="26" t="str">
        <f t="shared" si="59"/>
        <v>Yes</v>
      </c>
    </row>
    <row r="572" spans="2:25" ht="15" thickBot="1" x14ac:dyDescent="0.35">
      <c r="B572" s="154">
        <f>'1-4. Gather employee data'!B572</f>
        <v>560</v>
      </c>
      <c r="C572" s="50" t="str">
        <f>'1-4. Gather employee data'!C572</f>
        <v>Sales Associate</v>
      </c>
      <c r="D572" s="50" t="str">
        <f>'1-4. Gather employee data'!D572</f>
        <v>Apparel</v>
      </c>
      <c r="E572" s="61">
        <f>'1-4. Gather employee data'!E572</f>
        <v>43983</v>
      </c>
      <c r="F572" s="61">
        <f>'1-4. Gather employee data'!F572</f>
        <v>43647</v>
      </c>
      <c r="G572" s="60">
        <f>'1-4. Gather employee data'!I572</f>
        <v>48141.900609644144</v>
      </c>
      <c r="H572" s="50">
        <f>'1-4. Gather employee data'!J572</f>
        <v>1929.18</v>
      </c>
      <c r="I572" s="59">
        <f>'1-4. Gather employee data'!K572</f>
        <v>24.954592422502898</v>
      </c>
      <c r="J572" s="50" t="str">
        <f>'1-4. Gather employee data'!L572</f>
        <v>Active</v>
      </c>
      <c r="K572" s="50" t="str">
        <f>'1-4. Gather employee data'!M572</f>
        <v>FT</v>
      </c>
      <c r="L572" s="50" t="str">
        <f>'1-4. Gather employee data'!N572</f>
        <v>N/A</v>
      </c>
      <c r="M572" s="50" t="str">
        <f>'1-4. Gather employee data'!O572</f>
        <v xml:space="preserve">Boston </v>
      </c>
      <c r="N572" s="50" t="str">
        <f>'1-4. Gather employee data'!P572</f>
        <v>Suffolk</v>
      </c>
      <c r="O572" s="50" t="str">
        <f>'1-4. Gather employee data'!T572</f>
        <v>MA</v>
      </c>
      <c r="P572" s="50" t="str">
        <f>'1-4. Gather employee data'!V572</f>
        <v>Suffolk County, MA</v>
      </c>
      <c r="Q572" s="59">
        <f>VLOOKUP(P572,'6. Gather living wage data'!$B$11:$Q$1048576,16,FALSE)</f>
        <v>21.09</v>
      </c>
      <c r="R572" s="60">
        <f>Q572*'Standards &amp; Assumptions'!$C$10*'Standards &amp; Assumptions'!$C$11</f>
        <v>43867.200000000004</v>
      </c>
      <c r="S572" s="28">
        <f t="shared" ref="S572:S579" si="60">I572-Q572</f>
        <v>3.8645924225028985</v>
      </c>
      <c r="T572" s="27">
        <f t="shared" ref="T572:T579" si="61">G572-R572</f>
        <v>4274.7006096441401</v>
      </c>
      <c r="U572" s="26" t="str">
        <f t="shared" ref="U572:U579" si="62">IF(T572&gt;0,"Yes","No")</f>
        <v>Yes</v>
      </c>
      <c r="V572" s="26">
        <f>R572*('Standards &amp; Assumptions'!$C$12)</f>
        <v>6580.0800000000008</v>
      </c>
      <c r="W572" s="26">
        <f t="shared" ref="W572:W579" si="63">R572-V572</f>
        <v>37287.120000000003</v>
      </c>
      <c r="X572" s="26">
        <f t="shared" ref="X572:X579" si="64">R572+V572</f>
        <v>50447.280000000006</v>
      </c>
      <c r="Y572" s="26" t="str">
        <f t="shared" ref="Y572:Y579" si="65">IF(OR(G572&gt;X572,G572&lt;W572), "No","Yes")</f>
        <v>Yes</v>
      </c>
    </row>
    <row r="573" spans="2:25" ht="15" thickBot="1" x14ac:dyDescent="0.35">
      <c r="B573" s="154">
        <f>'1-4. Gather employee data'!B573</f>
        <v>561</v>
      </c>
      <c r="C573" s="50" t="str">
        <f>'1-4. Gather employee data'!C573</f>
        <v>Sales Associate</v>
      </c>
      <c r="D573" s="50" t="str">
        <f>'1-4. Gather employee data'!D573</f>
        <v>Apparel</v>
      </c>
      <c r="E573" s="61">
        <f>'1-4. Gather employee data'!E573</f>
        <v>43983</v>
      </c>
      <c r="F573" s="61">
        <f>'1-4. Gather employee data'!F573</f>
        <v>43647</v>
      </c>
      <c r="G573" s="60">
        <f>'1-4. Gather employee data'!I573</f>
        <v>46840.768160734791</v>
      </c>
      <c r="H573" s="50">
        <f>'1-4. Gather employee data'!J573</f>
        <v>1877.04</v>
      </c>
      <c r="I573" s="59">
        <f>'1-4. Gather employee data'!K573</f>
        <v>24.954592422502873</v>
      </c>
      <c r="J573" s="50" t="str">
        <f>'1-4. Gather employee data'!L573</f>
        <v>Active</v>
      </c>
      <c r="K573" s="50" t="str">
        <f>'1-4. Gather employee data'!M573</f>
        <v>FT</v>
      </c>
      <c r="L573" s="50" t="str">
        <f>'1-4. Gather employee data'!N573</f>
        <v>N/A</v>
      </c>
      <c r="M573" s="50" t="str">
        <f>'1-4. Gather employee data'!O573</f>
        <v xml:space="preserve">Boston </v>
      </c>
      <c r="N573" s="50" t="str">
        <f>'1-4. Gather employee data'!P573</f>
        <v>Suffolk</v>
      </c>
      <c r="O573" s="50" t="str">
        <f>'1-4. Gather employee data'!T573</f>
        <v>MA</v>
      </c>
      <c r="P573" s="50" t="str">
        <f>'1-4. Gather employee data'!V573</f>
        <v>Suffolk County, MA</v>
      </c>
      <c r="Q573" s="59">
        <f>VLOOKUP(P573,'6. Gather living wage data'!$B$11:$Q$1048576,16,FALSE)</f>
        <v>21.09</v>
      </c>
      <c r="R573" s="60">
        <f>Q573*'Standards &amp; Assumptions'!$C$10*'Standards &amp; Assumptions'!$C$11</f>
        <v>43867.200000000004</v>
      </c>
      <c r="S573" s="28">
        <f t="shared" si="60"/>
        <v>3.8645924225028736</v>
      </c>
      <c r="T573" s="27">
        <f t="shared" si="61"/>
        <v>2973.5681607347869</v>
      </c>
      <c r="U573" s="26" t="str">
        <f t="shared" si="62"/>
        <v>Yes</v>
      </c>
      <c r="V573" s="26">
        <f>R573*('Standards &amp; Assumptions'!$C$12)</f>
        <v>6580.0800000000008</v>
      </c>
      <c r="W573" s="26">
        <f t="shared" si="63"/>
        <v>37287.120000000003</v>
      </c>
      <c r="X573" s="26">
        <f t="shared" si="64"/>
        <v>50447.280000000006</v>
      </c>
      <c r="Y573" s="26" t="str">
        <f t="shared" si="65"/>
        <v>Yes</v>
      </c>
    </row>
    <row r="574" spans="2:25" ht="15" thickBot="1" x14ac:dyDescent="0.35">
      <c r="B574" s="154">
        <f>'1-4. Gather employee data'!B574</f>
        <v>562</v>
      </c>
      <c r="C574" s="50" t="str">
        <f>'1-4. Gather employee data'!C574</f>
        <v>Senior Sales Associate</v>
      </c>
      <c r="D574" s="50" t="str">
        <f>'1-4. Gather employee data'!D574</f>
        <v>Apparel</v>
      </c>
      <c r="E574" s="61">
        <f>'1-4. Gather employee data'!E574</f>
        <v>42736</v>
      </c>
      <c r="F574" s="61">
        <f>'1-4. Gather employee data'!F574</f>
        <v>43647</v>
      </c>
      <c r="G574" s="60">
        <f>'1-4. Gather employee data'!I574</f>
        <v>45539.635711825496</v>
      </c>
      <c r="H574" s="50">
        <f>'1-4. Gather employee data'!J574</f>
        <v>1824.9</v>
      </c>
      <c r="I574" s="59">
        <f>'1-4. Gather employee data'!K574</f>
        <v>24.954592422502873</v>
      </c>
      <c r="J574" s="50" t="str">
        <f>'1-4. Gather employee data'!L574</f>
        <v>Active</v>
      </c>
      <c r="K574" s="50" t="str">
        <f>'1-4. Gather employee data'!M574</f>
        <v>FT</v>
      </c>
      <c r="L574" s="50" t="str">
        <f>'1-4. Gather employee data'!N574</f>
        <v>N/A</v>
      </c>
      <c r="M574" s="50" t="str">
        <f>'1-4. Gather employee data'!O574</f>
        <v xml:space="preserve">Boston </v>
      </c>
      <c r="N574" s="50" t="str">
        <f>'1-4. Gather employee data'!P574</f>
        <v>Suffolk</v>
      </c>
      <c r="O574" s="50" t="str">
        <f>'1-4. Gather employee data'!T574</f>
        <v>MA</v>
      </c>
      <c r="P574" s="50" t="str">
        <f>'1-4. Gather employee data'!V574</f>
        <v>Suffolk County, MA</v>
      </c>
      <c r="Q574" s="59">
        <f>VLOOKUP(P574,'6. Gather living wage data'!$B$11:$Q$1048576,16,FALSE)</f>
        <v>21.09</v>
      </c>
      <c r="R574" s="60">
        <f>Q574*'Standards &amp; Assumptions'!$C$10*'Standards &amp; Assumptions'!$C$11</f>
        <v>43867.200000000004</v>
      </c>
      <c r="S574" s="28">
        <f t="shared" si="60"/>
        <v>3.8645924225028736</v>
      </c>
      <c r="T574" s="27">
        <f t="shared" si="61"/>
        <v>1672.435711825492</v>
      </c>
      <c r="U574" s="26" t="str">
        <f t="shared" si="62"/>
        <v>Yes</v>
      </c>
      <c r="V574" s="26">
        <f>R574*('Standards &amp; Assumptions'!$C$12)</f>
        <v>6580.0800000000008</v>
      </c>
      <c r="W574" s="26">
        <f t="shared" si="63"/>
        <v>37287.120000000003</v>
      </c>
      <c r="X574" s="26">
        <f t="shared" si="64"/>
        <v>50447.280000000006</v>
      </c>
      <c r="Y574" s="26" t="str">
        <f t="shared" si="65"/>
        <v>Yes</v>
      </c>
    </row>
    <row r="575" spans="2:25" ht="15" thickBot="1" x14ac:dyDescent="0.35">
      <c r="B575" s="154">
        <f>'1-4. Gather employee data'!B575</f>
        <v>563</v>
      </c>
      <c r="C575" s="50" t="str">
        <f>'1-4. Gather employee data'!C575</f>
        <v>Sales Associate</v>
      </c>
      <c r="D575" s="50" t="str">
        <f>'1-4. Gather employee data'!D575</f>
        <v>Apparel</v>
      </c>
      <c r="E575" s="61">
        <f>'1-4. Gather employee data'!E575</f>
        <v>43983</v>
      </c>
      <c r="F575" s="61">
        <f>'1-4. Gather employee data'!F575</f>
        <v>43647</v>
      </c>
      <c r="G575" s="60">
        <f>'1-4. Gather employee data'!I575</f>
        <v>45539.635711825496</v>
      </c>
      <c r="H575" s="50">
        <f>'1-4. Gather employee data'!J575</f>
        <v>1824.9</v>
      </c>
      <c r="I575" s="59">
        <f>'1-4. Gather employee data'!K575</f>
        <v>24.954592422502873</v>
      </c>
      <c r="J575" s="50" t="str">
        <f>'1-4. Gather employee data'!L575</f>
        <v>Active</v>
      </c>
      <c r="K575" s="50" t="str">
        <f>'1-4. Gather employee data'!M575</f>
        <v>FT</v>
      </c>
      <c r="L575" s="50" t="str">
        <f>'1-4. Gather employee data'!N575</f>
        <v>N/A</v>
      </c>
      <c r="M575" s="50" t="str">
        <f>'1-4. Gather employee data'!O575</f>
        <v xml:space="preserve">Boston </v>
      </c>
      <c r="N575" s="50" t="str">
        <f>'1-4. Gather employee data'!P575</f>
        <v>Suffolk</v>
      </c>
      <c r="O575" s="50" t="str">
        <f>'1-4. Gather employee data'!T575</f>
        <v>MA</v>
      </c>
      <c r="P575" s="50" t="str">
        <f>'1-4. Gather employee data'!V575</f>
        <v>Suffolk County, MA</v>
      </c>
      <c r="Q575" s="59">
        <f>VLOOKUP(P575,'6. Gather living wage data'!$B$11:$Q$1048576,16,FALSE)</f>
        <v>21.09</v>
      </c>
      <c r="R575" s="60">
        <f>Q575*'Standards &amp; Assumptions'!$C$10*'Standards &amp; Assumptions'!$C$11</f>
        <v>43867.200000000004</v>
      </c>
      <c r="S575" s="28">
        <f t="shared" si="60"/>
        <v>3.8645924225028736</v>
      </c>
      <c r="T575" s="27">
        <f t="shared" si="61"/>
        <v>1672.435711825492</v>
      </c>
      <c r="U575" s="26" t="str">
        <f t="shared" si="62"/>
        <v>Yes</v>
      </c>
      <c r="V575" s="26">
        <f>R575*('Standards &amp; Assumptions'!$C$12)</f>
        <v>6580.0800000000008</v>
      </c>
      <c r="W575" s="26">
        <f t="shared" si="63"/>
        <v>37287.120000000003</v>
      </c>
      <c r="X575" s="26">
        <f t="shared" si="64"/>
        <v>50447.280000000006</v>
      </c>
      <c r="Y575" s="26" t="str">
        <f t="shared" si="65"/>
        <v>Yes</v>
      </c>
    </row>
    <row r="576" spans="2:25" ht="15" thickBot="1" x14ac:dyDescent="0.35">
      <c r="B576" s="154">
        <f>'1-4. Gather employee data'!B576</f>
        <v>564</v>
      </c>
      <c r="C576" s="50" t="str">
        <f>'1-4. Gather employee data'!C576</f>
        <v>Sales Associate</v>
      </c>
      <c r="D576" s="50" t="str">
        <f>'1-4. Gather employee data'!D576</f>
        <v>Apparel</v>
      </c>
      <c r="E576" s="61">
        <f>'1-4. Gather employee data'!E576</f>
        <v>43983</v>
      </c>
      <c r="F576" s="61">
        <f>'1-4. Gather employee data'!F576</f>
        <v>43647</v>
      </c>
      <c r="G576" s="60">
        <f>'1-4. Gather employee data'!I576</f>
        <v>43120.497969796314</v>
      </c>
      <c r="H576" s="50">
        <f>'1-4. Gather employee data'!J576</f>
        <v>1720.6200000000001</v>
      </c>
      <c r="I576" s="59">
        <f>'1-4. Gather employee data'!K576</f>
        <v>25.061023334493562</v>
      </c>
      <c r="J576" s="50" t="str">
        <f>'1-4. Gather employee data'!L576</f>
        <v>Active</v>
      </c>
      <c r="K576" s="50" t="str">
        <f>'1-4. Gather employee data'!M576</f>
        <v>FT</v>
      </c>
      <c r="L576" s="50" t="str">
        <f>'1-4. Gather employee data'!N576</f>
        <v>N/A</v>
      </c>
      <c r="M576" s="50" t="str">
        <f>'1-4. Gather employee data'!O576</f>
        <v>San Francisco</v>
      </c>
      <c r="N576" s="50" t="str">
        <f>'1-4. Gather employee data'!P576</f>
        <v>San Francisco</v>
      </c>
      <c r="O576" s="50" t="str">
        <f>'1-4. Gather employee data'!T576</f>
        <v>CA</v>
      </c>
      <c r="P576" s="50" t="str">
        <f>'1-4. Gather employee data'!V576</f>
        <v>San Francisco County, CA</v>
      </c>
      <c r="Q576" s="59">
        <f>VLOOKUP(P576,'6. Gather living wage data'!$B$11:$Q$1048576,16,FALSE)</f>
        <v>24.81</v>
      </c>
      <c r="R576" s="60">
        <f>Q576*'Standards &amp; Assumptions'!$C$10*'Standards &amp; Assumptions'!$C$11</f>
        <v>51604.799999999996</v>
      </c>
      <c r="S576" s="28">
        <f t="shared" si="60"/>
        <v>0.25102333449356351</v>
      </c>
      <c r="T576" s="27">
        <f t="shared" si="61"/>
        <v>-8484.3020302036821</v>
      </c>
      <c r="U576" s="26" t="str">
        <f t="shared" si="62"/>
        <v>No</v>
      </c>
      <c r="V576" s="26">
        <f>R576*('Standards &amp; Assumptions'!$C$12)</f>
        <v>7740.7199999999993</v>
      </c>
      <c r="W576" s="26">
        <f t="shared" si="63"/>
        <v>43864.079999999994</v>
      </c>
      <c r="X576" s="26">
        <f t="shared" si="64"/>
        <v>59345.52</v>
      </c>
      <c r="Y576" s="26" t="str">
        <f t="shared" si="65"/>
        <v>No</v>
      </c>
    </row>
    <row r="577" spans="2:25" ht="15" thickBot="1" x14ac:dyDescent="0.35">
      <c r="B577" s="154">
        <f>'1-4. Gather employee data'!B577</f>
        <v>565</v>
      </c>
      <c r="C577" s="50" t="str">
        <f>'1-4. Gather employee data'!C577</f>
        <v>Sales Associate</v>
      </c>
      <c r="D577" s="50" t="str">
        <f>'1-4. Gather employee data'!D577</f>
        <v>Apparel</v>
      </c>
      <c r="E577" s="61">
        <f>'1-4. Gather employee data'!E577</f>
        <v>43983</v>
      </c>
      <c r="F577" s="61">
        <f>'1-4. Gather employee data'!F577</f>
        <v>43647</v>
      </c>
      <c r="G577" s="60">
        <f>'1-4. Gather employee data'!I577</f>
        <v>43156.887929071643</v>
      </c>
      <c r="H577" s="50">
        <f>'1-4. Gather employee data'!J577</f>
        <v>1720.6200000000001</v>
      </c>
      <c r="I577" s="59">
        <f>'1-4. Gather employee data'!K577</f>
        <v>25.082172663965107</v>
      </c>
      <c r="J577" s="50" t="str">
        <f>'1-4. Gather employee data'!L577</f>
        <v>Active</v>
      </c>
      <c r="K577" s="50" t="str">
        <f>'1-4. Gather employee data'!M577</f>
        <v>FT</v>
      </c>
      <c r="L577" s="50" t="str">
        <f>'1-4. Gather employee data'!N577</f>
        <v>N/A</v>
      </c>
      <c r="M577" s="50" t="str">
        <f>'1-4. Gather employee data'!O577</f>
        <v>San Francisco</v>
      </c>
      <c r="N577" s="50" t="str">
        <f>'1-4. Gather employee data'!P577</f>
        <v>San Francisco</v>
      </c>
      <c r="O577" s="50" t="str">
        <f>'1-4. Gather employee data'!T577</f>
        <v>CA</v>
      </c>
      <c r="P577" s="50" t="str">
        <f>'1-4. Gather employee data'!V577</f>
        <v>San Francisco County, CA</v>
      </c>
      <c r="Q577" s="59">
        <f>VLOOKUP(P577,'6. Gather living wage data'!$B$11:$Q$1048576,16,FALSE)</f>
        <v>24.81</v>
      </c>
      <c r="R577" s="60">
        <f>Q577*'Standards &amp; Assumptions'!$C$10*'Standards &amp; Assumptions'!$C$11</f>
        <v>51604.799999999996</v>
      </c>
      <c r="S577" s="28">
        <f t="shared" si="60"/>
        <v>0.27217266396510809</v>
      </c>
      <c r="T577" s="27">
        <f t="shared" si="61"/>
        <v>-8447.9120709283525</v>
      </c>
      <c r="U577" s="26" t="str">
        <f t="shared" si="62"/>
        <v>No</v>
      </c>
      <c r="V577" s="26">
        <f>R577*('Standards &amp; Assumptions'!$C$12)</f>
        <v>7740.7199999999993</v>
      </c>
      <c r="W577" s="26">
        <f t="shared" si="63"/>
        <v>43864.079999999994</v>
      </c>
      <c r="X577" s="26">
        <f t="shared" si="64"/>
        <v>59345.52</v>
      </c>
      <c r="Y577" s="26" t="str">
        <f t="shared" si="65"/>
        <v>No</v>
      </c>
    </row>
    <row r="578" spans="2:25" ht="15" thickBot="1" x14ac:dyDescent="0.35">
      <c r="B578" s="154">
        <f>'1-4. Gather employee data'!B578</f>
        <v>566</v>
      </c>
      <c r="C578" s="50" t="str">
        <f>'1-4. Gather employee data'!C578</f>
        <v>Sales Associate</v>
      </c>
      <c r="D578" s="50" t="str">
        <f>'1-4. Gather employee data'!D578</f>
        <v>Apparel</v>
      </c>
      <c r="E578" s="61">
        <f>'1-4. Gather employee data'!E578</f>
        <v>43983</v>
      </c>
      <c r="F578" s="61">
        <f>'1-4. Gather employee data'!F578</f>
        <v>43647</v>
      </c>
      <c r="G578" s="60">
        <f>'1-4. Gather employee data'!I578</f>
        <v>42015.751996362953</v>
      </c>
      <c r="H578" s="50">
        <f>'1-4. Gather employee data'!J578</f>
        <v>1668.48</v>
      </c>
      <c r="I578" s="59">
        <f>'1-4. Gather employee data'!K578</f>
        <v>25.182053124018839</v>
      </c>
      <c r="J578" s="50" t="str">
        <f>'1-4. Gather employee data'!L578</f>
        <v>Active</v>
      </c>
      <c r="K578" s="50" t="str">
        <f>'1-4. Gather employee data'!M578</f>
        <v>FT</v>
      </c>
      <c r="L578" s="50" t="str">
        <f>'1-4. Gather employee data'!N578</f>
        <v>N/A</v>
      </c>
      <c r="M578" s="50" t="str">
        <f>'1-4. Gather employee data'!O578</f>
        <v>San Francisco</v>
      </c>
      <c r="N578" s="50" t="str">
        <f>'1-4. Gather employee data'!P578</f>
        <v>San Francisco</v>
      </c>
      <c r="O578" s="50" t="str">
        <f>'1-4. Gather employee data'!T578</f>
        <v>CA</v>
      </c>
      <c r="P578" s="50" t="str">
        <f>'1-4. Gather employee data'!V578</f>
        <v>San Francisco County, CA</v>
      </c>
      <c r="Q578" s="59">
        <f>VLOOKUP(P578,'6. Gather living wage data'!$B$11:$Q$1048576,16,FALSE)</f>
        <v>24.81</v>
      </c>
      <c r="R578" s="60">
        <f>Q578*'Standards &amp; Assumptions'!$C$10*'Standards &amp; Assumptions'!$C$11</f>
        <v>51604.799999999996</v>
      </c>
      <c r="S578" s="28">
        <f t="shared" si="60"/>
        <v>0.37205312401884072</v>
      </c>
      <c r="T578" s="27">
        <f t="shared" si="61"/>
        <v>-9589.0480036370427</v>
      </c>
      <c r="U578" s="26" t="str">
        <f t="shared" si="62"/>
        <v>No</v>
      </c>
      <c r="V578" s="26">
        <f>R578*('Standards &amp; Assumptions'!$C$12)</f>
        <v>7740.7199999999993</v>
      </c>
      <c r="W578" s="26">
        <f t="shared" si="63"/>
        <v>43864.079999999994</v>
      </c>
      <c r="X578" s="26">
        <f t="shared" si="64"/>
        <v>59345.52</v>
      </c>
      <c r="Y578" s="26" t="str">
        <f t="shared" si="65"/>
        <v>No</v>
      </c>
    </row>
    <row r="579" spans="2:25" ht="15" thickBot="1" x14ac:dyDescent="0.35">
      <c r="B579" s="154">
        <f>'1-4. Gather employee data'!B579</f>
        <v>567</v>
      </c>
      <c r="C579" s="50" t="str">
        <f>'1-4. Gather employee data'!C579</f>
        <v>Sales Associate</v>
      </c>
      <c r="D579" s="50" t="str">
        <f>'1-4. Gather employee data'!D579</f>
        <v>Apparel</v>
      </c>
      <c r="E579" s="61">
        <f>'1-4. Gather employee data'!E579</f>
        <v>43983</v>
      </c>
      <c r="F579" s="61">
        <f>'1-4. Gather employee data'!F579</f>
        <v>43647</v>
      </c>
      <c r="G579" s="60">
        <f>'1-4. Gather employee data'!I579</f>
        <v>41024.696280923075</v>
      </c>
      <c r="H579" s="50">
        <f>'1-4. Gather employee data'!J579</f>
        <v>1616.34</v>
      </c>
      <c r="I579" s="59">
        <f>'1-4. Gather employee data'!K579</f>
        <v>25.38122937062937</v>
      </c>
      <c r="J579" s="50" t="str">
        <f>'1-4. Gather employee data'!L579</f>
        <v>Active</v>
      </c>
      <c r="K579" s="50" t="str">
        <f>'1-4. Gather employee data'!M579</f>
        <v>FT</v>
      </c>
      <c r="L579" s="50" t="str">
        <f>'1-4. Gather employee data'!N579</f>
        <v>N/A</v>
      </c>
      <c r="M579" s="50" t="str">
        <f>'1-4. Gather employee data'!O579</f>
        <v>San Francisco</v>
      </c>
      <c r="N579" s="50" t="str">
        <f>'1-4. Gather employee data'!P579</f>
        <v>San Francisco</v>
      </c>
      <c r="O579" s="50" t="str">
        <f>'1-4. Gather employee data'!T579</f>
        <v>CA</v>
      </c>
      <c r="P579" s="50" t="str">
        <f>'1-4. Gather employee data'!V579</f>
        <v>San Francisco County, CA</v>
      </c>
      <c r="Q579" s="59">
        <f>VLOOKUP(P579,'6. Gather living wage data'!$B$11:$Q$1048576,16,FALSE)</f>
        <v>24.81</v>
      </c>
      <c r="R579" s="60">
        <f>Q579*'Standards &amp; Assumptions'!$C$10*'Standards &amp; Assumptions'!$C$11</f>
        <v>51604.799999999996</v>
      </c>
      <c r="S579" s="28">
        <f t="shared" si="60"/>
        <v>0.5712293706293714</v>
      </c>
      <c r="T579" s="27">
        <f t="shared" si="61"/>
        <v>-10580.10371907692</v>
      </c>
      <c r="U579" s="26" t="str">
        <f t="shared" si="62"/>
        <v>No</v>
      </c>
      <c r="V579" s="26">
        <f>R579*('Standards &amp; Assumptions'!$C$12)</f>
        <v>7740.7199999999993</v>
      </c>
      <c r="W579" s="26">
        <f t="shared" si="63"/>
        <v>43864.079999999994</v>
      </c>
      <c r="X579" s="26">
        <f t="shared" si="64"/>
        <v>59345.52</v>
      </c>
      <c r="Y579" s="26" t="str">
        <f t="shared" si="65"/>
        <v>No</v>
      </c>
    </row>
  </sheetData>
  <sheetProtection algorithmName="SHA-512" hashValue="lrSMXSxKuW+WD+tFV8oelRM3x2ftcMfga5bjs0gflJ5a9akBfhnZiH+S9w0ZeiI7CrvOlj0YKN8khMcLmutOSQ==" saltValue="nwYWWbUrFFBm6qnSG45MsA==" spinCount="100000" sheet="1" objects="1" scenarios="1"/>
  <mergeCells count="4">
    <mergeCell ref="P11:R11"/>
    <mergeCell ref="S11:Y11"/>
    <mergeCell ref="B11:O11"/>
    <mergeCell ref="B2:F9"/>
  </mergeCells>
  <conditionalFormatting sqref="S1:S11 S580:T1048576 S13:S579 T1:T579">
    <cfRule type="cellIs" dxfId="204" priority="2" operator="lessThan">
      <formula>0</formula>
    </cfRule>
  </conditionalFormatting>
  <conditionalFormatting sqref="U1:U1048576 Y1:Y1048576">
    <cfRule type="cellIs" dxfId="203" priority="1" operator="equal">
      <formula>"No"</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B95FE-C786-49A4-9078-2FDFE18B2EC4}">
  <dimension ref="B1:Z171"/>
  <sheetViews>
    <sheetView showGridLines="0" topLeftCell="C1" zoomScale="80" zoomScaleNormal="80" workbookViewId="0">
      <selection activeCell="I36" sqref="I36"/>
    </sheetView>
  </sheetViews>
  <sheetFormatPr defaultRowHeight="14.4" x14ac:dyDescent="0.3"/>
  <cols>
    <col min="1" max="1" width="3.77734375" customWidth="1"/>
    <col min="2" max="2" width="15.109375" bestFit="1" customWidth="1"/>
    <col min="10" max="10" width="7.109375" customWidth="1"/>
    <col min="12" max="12" width="39.77734375" customWidth="1"/>
    <col min="13" max="13" width="47.109375" customWidth="1"/>
    <col min="14" max="14" width="29.88671875" customWidth="1"/>
    <col min="15" max="15" width="14.21875" bestFit="1" customWidth="1"/>
    <col min="16" max="16" width="39.77734375" style="155" bestFit="1" customWidth="1"/>
    <col min="17" max="17" width="58.88671875" bestFit="1" customWidth="1"/>
    <col min="18" max="23" width="12.88671875" bestFit="1" customWidth="1"/>
    <col min="24" max="24" width="11.88671875" bestFit="1" customWidth="1"/>
    <col min="25" max="29" width="12.88671875" bestFit="1" customWidth="1"/>
    <col min="30" max="30" width="11.88671875" bestFit="1" customWidth="1"/>
    <col min="31" max="44" width="12.88671875" bestFit="1" customWidth="1"/>
    <col min="45" max="45" width="11.88671875" bestFit="1" customWidth="1"/>
    <col min="46" max="46" width="12.88671875" bestFit="1" customWidth="1"/>
    <col min="47" max="48" width="11.88671875" bestFit="1" customWidth="1"/>
    <col min="49" max="54" width="12.88671875" bestFit="1" customWidth="1"/>
    <col min="55" max="55" width="11.88671875" bestFit="1" customWidth="1"/>
    <col min="56" max="65" width="12.88671875" bestFit="1" customWidth="1"/>
    <col min="66" max="114" width="3.21875" bestFit="1" customWidth="1"/>
    <col min="115" max="582" width="4.33203125" bestFit="1" customWidth="1"/>
    <col min="583" max="583" width="10.77734375" bestFit="1" customWidth="1"/>
    <col min="584" max="584" width="9.21875" bestFit="1" customWidth="1"/>
    <col min="585" max="585" width="12" bestFit="1" customWidth="1"/>
    <col min="586" max="586" width="9.21875" bestFit="1" customWidth="1"/>
    <col min="587" max="587" width="12" bestFit="1" customWidth="1"/>
    <col min="588" max="588" width="9.21875" bestFit="1" customWidth="1"/>
    <col min="589" max="589" width="12" bestFit="1" customWidth="1"/>
    <col min="590" max="590" width="9.21875" bestFit="1" customWidth="1"/>
    <col min="591" max="591" width="12" bestFit="1" customWidth="1"/>
    <col min="592" max="592" width="9.21875" bestFit="1" customWidth="1"/>
    <col min="593" max="593" width="12" bestFit="1" customWidth="1"/>
    <col min="594" max="594" width="9.21875" bestFit="1" customWidth="1"/>
    <col min="595" max="595" width="12" bestFit="1" customWidth="1"/>
    <col min="596" max="596" width="9.21875" bestFit="1" customWidth="1"/>
    <col min="597" max="597" width="12" bestFit="1" customWidth="1"/>
    <col min="598" max="598" width="9.21875" bestFit="1" customWidth="1"/>
    <col min="599" max="599" width="12" bestFit="1" customWidth="1"/>
    <col min="600" max="600" width="9.21875" bestFit="1" customWidth="1"/>
    <col min="601" max="601" width="12" bestFit="1" customWidth="1"/>
    <col min="602" max="602" width="9.21875" bestFit="1" customWidth="1"/>
    <col min="603" max="603" width="12" bestFit="1" customWidth="1"/>
    <col min="604" max="604" width="9.21875" bestFit="1" customWidth="1"/>
    <col min="605" max="605" width="12" bestFit="1" customWidth="1"/>
    <col min="606" max="606" width="9.21875" bestFit="1" customWidth="1"/>
    <col min="607" max="607" width="12" bestFit="1" customWidth="1"/>
    <col min="608" max="608" width="9.21875" bestFit="1" customWidth="1"/>
    <col min="609" max="609" width="12" bestFit="1" customWidth="1"/>
    <col min="610" max="610" width="9.21875" bestFit="1" customWidth="1"/>
    <col min="611" max="611" width="12" bestFit="1" customWidth="1"/>
    <col min="612" max="612" width="9.21875" bestFit="1" customWidth="1"/>
    <col min="613" max="613" width="12" bestFit="1" customWidth="1"/>
    <col min="614" max="614" width="9.21875" bestFit="1" customWidth="1"/>
    <col min="615" max="615" width="12" bestFit="1" customWidth="1"/>
    <col min="616" max="616" width="9.21875" bestFit="1" customWidth="1"/>
    <col min="617" max="617" width="12" bestFit="1" customWidth="1"/>
    <col min="618" max="618" width="9.21875" bestFit="1" customWidth="1"/>
    <col min="619" max="619" width="12" bestFit="1" customWidth="1"/>
    <col min="620" max="620" width="9.21875" bestFit="1" customWidth="1"/>
    <col min="621" max="621" width="12" bestFit="1" customWidth="1"/>
    <col min="622" max="622" width="9.21875" bestFit="1" customWidth="1"/>
    <col min="623" max="623" width="3.21875" bestFit="1" customWidth="1"/>
    <col min="624" max="624" width="12" bestFit="1" customWidth="1"/>
    <col min="625" max="625" width="9.21875" bestFit="1" customWidth="1"/>
    <col min="626" max="626" width="12" bestFit="1" customWidth="1"/>
    <col min="627" max="627" width="9.21875" bestFit="1" customWidth="1"/>
    <col min="628" max="628" width="12" bestFit="1" customWidth="1"/>
    <col min="629" max="629" width="9.21875" bestFit="1" customWidth="1"/>
    <col min="630" max="630" width="12" bestFit="1" customWidth="1"/>
    <col min="631" max="631" width="9.21875" bestFit="1" customWidth="1"/>
    <col min="632" max="632" width="12" bestFit="1" customWidth="1"/>
    <col min="633" max="633" width="9.21875" bestFit="1" customWidth="1"/>
    <col min="634" max="634" width="12" bestFit="1" customWidth="1"/>
    <col min="635" max="635" width="9.21875" bestFit="1" customWidth="1"/>
    <col min="636" max="636" width="12" bestFit="1" customWidth="1"/>
    <col min="637" max="637" width="9.21875" bestFit="1" customWidth="1"/>
    <col min="638" max="638" width="12" bestFit="1" customWidth="1"/>
    <col min="639" max="639" width="9.21875" bestFit="1" customWidth="1"/>
    <col min="640" max="640" width="12" bestFit="1" customWidth="1"/>
    <col min="641" max="641" width="9.21875" bestFit="1" customWidth="1"/>
    <col min="642" max="642" width="12" bestFit="1" customWidth="1"/>
    <col min="643" max="643" width="9.21875" bestFit="1" customWidth="1"/>
    <col min="644" max="644" width="12" bestFit="1" customWidth="1"/>
    <col min="645" max="645" width="9.21875" bestFit="1" customWidth="1"/>
    <col min="646" max="646" width="12" bestFit="1" customWidth="1"/>
    <col min="647" max="647" width="9.21875" bestFit="1" customWidth="1"/>
    <col min="648" max="648" width="12" bestFit="1" customWidth="1"/>
    <col min="649" max="649" width="9.21875" bestFit="1" customWidth="1"/>
    <col min="650" max="650" width="12" bestFit="1" customWidth="1"/>
    <col min="651" max="651" width="9.21875" bestFit="1" customWidth="1"/>
    <col min="652" max="652" width="12" bestFit="1" customWidth="1"/>
    <col min="653" max="653" width="9.21875" bestFit="1" customWidth="1"/>
    <col min="654" max="654" width="12" bestFit="1" customWidth="1"/>
    <col min="655" max="655" width="9.21875" bestFit="1" customWidth="1"/>
    <col min="656" max="656" width="12" bestFit="1" customWidth="1"/>
    <col min="657" max="657" width="9.21875" bestFit="1" customWidth="1"/>
    <col min="658" max="658" width="12" bestFit="1" customWidth="1"/>
    <col min="659" max="659" width="9.21875" bestFit="1" customWidth="1"/>
    <col min="660" max="660" width="12" bestFit="1" customWidth="1"/>
    <col min="661" max="661" width="9.21875" bestFit="1" customWidth="1"/>
    <col min="662" max="662" width="12" bestFit="1" customWidth="1"/>
    <col min="663" max="663" width="9.21875" bestFit="1" customWidth="1"/>
    <col min="664" max="664" width="12" bestFit="1" customWidth="1"/>
    <col min="665" max="665" width="9.21875" bestFit="1" customWidth="1"/>
    <col min="666" max="666" width="12" bestFit="1" customWidth="1"/>
    <col min="667" max="667" width="9.21875" bestFit="1" customWidth="1"/>
    <col min="668" max="668" width="12" bestFit="1" customWidth="1"/>
    <col min="669" max="669" width="9.21875" bestFit="1" customWidth="1"/>
    <col min="670" max="670" width="12" bestFit="1" customWidth="1"/>
    <col min="671" max="671" width="9.21875" bestFit="1" customWidth="1"/>
    <col min="672" max="672" width="12" bestFit="1" customWidth="1"/>
    <col min="673" max="673" width="9.21875" bestFit="1" customWidth="1"/>
    <col min="674" max="674" width="12" bestFit="1" customWidth="1"/>
    <col min="675" max="675" width="9.21875" bestFit="1" customWidth="1"/>
    <col min="676" max="676" width="12" bestFit="1" customWidth="1"/>
    <col min="677" max="677" width="9.21875" bestFit="1" customWidth="1"/>
    <col min="678" max="678" width="12" bestFit="1" customWidth="1"/>
    <col min="679" max="679" width="9.21875" bestFit="1" customWidth="1"/>
    <col min="680" max="680" width="12" bestFit="1" customWidth="1"/>
    <col min="681" max="681" width="9.21875" bestFit="1" customWidth="1"/>
    <col min="682" max="682" width="12" bestFit="1" customWidth="1"/>
    <col min="683" max="683" width="9.21875" bestFit="1" customWidth="1"/>
    <col min="684" max="684" width="12" bestFit="1" customWidth="1"/>
    <col min="685" max="685" width="9.21875" bestFit="1" customWidth="1"/>
    <col min="686" max="686" width="12" bestFit="1" customWidth="1"/>
    <col min="687" max="687" width="9.21875" bestFit="1" customWidth="1"/>
    <col min="688" max="688" width="12" bestFit="1" customWidth="1"/>
    <col min="689" max="689" width="9.21875" bestFit="1" customWidth="1"/>
    <col min="690" max="690" width="12" bestFit="1" customWidth="1"/>
    <col min="691" max="691" width="9.21875" bestFit="1" customWidth="1"/>
    <col min="692" max="692" width="12" bestFit="1" customWidth="1"/>
    <col min="693" max="693" width="9.21875" bestFit="1" customWidth="1"/>
    <col min="694" max="694" width="12" bestFit="1" customWidth="1"/>
    <col min="695" max="695" width="9.21875" bestFit="1" customWidth="1"/>
    <col min="696" max="696" width="12" bestFit="1" customWidth="1"/>
    <col min="697" max="697" width="9.21875" bestFit="1" customWidth="1"/>
    <col min="698" max="698" width="12" bestFit="1" customWidth="1"/>
    <col min="699" max="699" width="9.21875" bestFit="1" customWidth="1"/>
    <col min="700" max="700" width="12" bestFit="1" customWidth="1"/>
    <col min="701" max="701" width="9.21875" bestFit="1" customWidth="1"/>
    <col min="702" max="702" width="12" bestFit="1" customWidth="1"/>
    <col min="703" max="703" width="9.21875" bestFit="1" customWidth="1"/>
    <col min="704" max="704" width="12" bestFit="1" customWidth="1"/>
    <col min="705" max="705" width="9.21875" bestFit="1" customWidth="1"/>
    <col min="706" max="706" width="12" bestFit="1" customWidth="1"/>
    <col min="707" max="707" width="9.21875" bestFit="1" customWidth="1"/>
    <col min="708" max="708" width="12" bestFit="1" customWidth="1"/>
    <col min="709" max="709" width="9.21875" bestFit="1" customWidth="1"/>
    <col min="710" max="710" width="12" bestFit="1" customWidth="1"/>
    <col min="711" max="711" width="9.21875" bestFit="1" customWidth="1"/>
    <col min="712" max="712" width="12" bestFit="1" customWidth="1"/>
    <col min="713" max="713" width="9.21875" bestFit="1" customWidth="1"/>
    <col min="714" max="714" width="12" bestFit="1" customWidth="1"/>
    <col min="715" max="715" width="9.21875" bestFit="1" customWidth="1"/>
    <col min="716" max="716" width="12" bestFit="1" customWidth="1"/>
    <col min="717" max="717" width="9.21875" bestFit="1" customWidth="1"/>
    <col min="718" max="718" width="12" bestFit="1" customWidth="1"/>
    <col min="719" max="719" width="9.21875" bestFit="1" customWidth="1"/>
    <col min="720" max="720" width="12" bestFit="1" customWidth="1"/>
    <col min="721" max="721" width="9.21875" bestFit="1" customWidth="1"/>
    <col min="722" max="722" width="12" bestFit="1" customWidth="1"/>
    <col min="723" max="723" width="9.21875" bestFit="1" customWidth="1"/>
    <col min="724" max="724" width="12" bestFit="1" customWidth="1"/>
    <col min="725" max="725" width="9.21875" bestFit="1" customWidth="1"/>
    <col min="726" max="726" width="12" bestFit="1" customWidth="1"/>
    <col min="727" max="727" width="9.21875" bestFit="1" customWidth="1"/>
    <col min="728" max="728" width="12" bestFit="1" customWidth="1"/>
    <col min="729" max="729" width="9.21875" bestFit="1" customWidth="1"/>
    <col min="730" max="730" width="12" bestFit="1" customWidth="1"/>
    <col min="731" max="731" width="9.21875" bestFit="1" customWidth="1"/>
    <col min="732" max="732" width="12" bestFit="1" customWidth="1"/>
    <col min="733" max="733" width="9.21875" bestFit="1" customWidth="1"/>
    <col min="734" max="734" width="12" bestFit="1" customWidth="1"/>
    <col min="735" max="735" width="9.21875" bestFit="1" customWidth="1"/>
    <col min="736" max="736" width="12" bestFit="1" customWidth="1"/>
    <col min="737" max="737" width="9.21875" bestFit="1" customWidth="1"/>
    <col min="738" max="738" width="12" bestFit="1" customWidth="1"/>
    <col min="739" max="739" width="9.21875" bestFit="1" customWidth="1"/>
    <col min="740" max="740" width="12" bestFit="1" customWidth="1"/>
    <col min="741" max="741" width="9.21875" bestFit="1" customWidth="1"/>
    <col min="742" max="742" width="12" bestFit="1" customWidth="1"/>
    <col min="743" max="743" width="9.21875" bestFit="1" customWidth="1"/>
    <col min="744" max="744" width="12" bestFit="1" customWidth="1"/>
    <col min="745" max="745" width="9.21875" bestFit="1" customWidth="1"/>
    <col min="746" max="746" width="12" bestFit="1" customWidth="1"/>
    <col min="747" max="747" width="9.21875" bestFit="1" customWidth="1"/>
    <col min="748" max="748" width="12" bestFit="1" customWidth="1"/>
    <col min="749" max="749" width="9.21875" bestFit="1" customWidth="1"/>
    <col min="750" max="750" width="12" bestFit="1" customWidth="1"/>
    <col min="751" max="751" width="9.21875" bestFit="1" customWidth="1"/>
    <col min="752" max="752" width="12" bestFit="1" customWidth="1"/>
    <col min="753" max="753" width="9.21875" bestFit="1" customWidth="1"/>
    <col min="754" max="754" width="12" bestFit="1" customWidth="1"/>
    <col min="755" max="755" width="9.21875" bestFit="1" customWidth="1"/>
    <col min="756" max="756" width="12" bestFit="1" customWidth="1"/>
    <col min="757" max="757" width="9.21875" bestFit="1" customWidth="1"/>
    <col min="758" max="758" width="12" bestFit="1" customWidth="1"/>
    <col min="759" max="759" width="9.21875" bestFit="1" customWidth="1"/>
    <col min="760" max="760" width="12" bestFit="1" customWidth="1"/>
    <col min="761" max="761" width="9.21875" bestFit="1" customWidth="1"/>
    <col min="762" max="762" width="12" bestFit="1" customWidth="1"/>
    <col min="763" max="763" width="9.21875" bestFit="1" customWidth="1"/>
    <col min="764" max="764" width="12" bestFit="1" customWidth="1"/>
    <col min="765" max="765" width="9.21875" bestFit="1" customWidth="1"/>
    <col min="766" max="766" width="12" bestFit="1" customWidth="1"/>
    <col min="767" max="767" width="9.21875" bestFit="1" customWidth="1"/>
    <col min="768" max="768" width="3.21875" bestFit="1" customWidth="1"/>
    <col min="769" max="769" width="12" bestFit="1" customWidth="1"/>
    <col min="770" max="770" width="9.21875" bestFit="1" customWidth="1"/>
    <col min="771" max="771" width="12" bestFit="1" customWidth="1"/>
    <col min="772" max="772" width="9.21875" bestFit="1" customWidth="1"/>
    <col min="773" max="773" width="12" bestFit="1" customWidth="1"/>
    <col min="774" max="774" width="9.21875" bestFit="1" customWidth="1"/>
    <col min="775" max="775" width="12" bestFit="1" customWidth="1"/>
    <col min="776" max="776" width="9.21875" bestFit="1" customWidth="1"/>
    <col min="777" max="777" width="12" bestFit="1" customWidth="1"/>
    <col min="778" max="778" width="9.21875" bestFit="1" customWidth="1"/>
    <col min="779" max="779" width="12" bestFit="1" customWidth="1"/>
    <col min="780" max="780" width="9.21875" bestFit="1" customWidth="1"/>
    <col min="781" max="781" width="12" bestFit="1" customWidth="1"/>
    <col min="782" max="782" width="9.21875" bestFit="1" customWidth="1"/>
    <col min="783" max="783" width="12" bestFit="1" customWidth="1"/>
    <col min="784" max="784" width="9.21875" bestFit="1" customWidth="1"/>
    <col min="785" max="785" width="12" bestFit="1" customWidth="1"/>
    <col min="786" max="786" width="9.21875" bestFit="1" customWidth="1"/>
    <col min="787" max="787" width="12" bestFit="1" customWidth="1"/>
    <col min="788" max="788" width="9.21875" bestFit="1" customWidth="1"/>
    <col min="789" max="789" width="12" bestFit="1" customWidth="1"/>
    <col min="790" max="790" width="9.21875" bestFit="1" customWidth="1"/>
    <col min="791" max="791" width="12" bestFit="1" customWidth="1"/>
    <col min="792" max="792" width="9.21875" bestFit="1" customWidth="1"/>
    <col min="793" max="793" width="12" bestFit="1" customWidth="1"/>
    <col min="794" max="794" width="9.21875" bestFit="1" customWidth="1"/>
    <col min="795" max="795" width="12" bestFit="1" customWidth="1"/>
    <col min="796" max="796" width="9.21875" bestFit="1" customWidth="1"/>
    <col min="797" max="797" width="12" bestFit="1" customWidth="1"/>
    <col min="798" max="798" width="9.21875" bestFit="1" customWidth="1"/>
    <col min="799" max="799" width="12" bestFit="1" customWidth="1"/>
    <col min="800" max="800" width="9.21875" bestFit="1" customWidth="1"/>
    <col min="801" max="801" width="12" bestFit="1" customWidth="1"/>
    <col min="802" max="802" width="9.21875" bestFit="1" customWidth="1"/>
    <col min="803" max="803" width="12" bestFit="1" customWidth="1"/>
    <col min="804" max="804" width="9.21875" bestFit="1" customWidth="1"/>
    <col min="805" max="805" width="12" bestFit="1" customWidth="1"/>
    <col min="806" max="806" width="9.21875" bestFit="1" customWidth="1"/>
    <col min="807" max="807" width="12" bestFit="1" customWidth="1"/>
    <col min="808" max="808" width="9.21875" bestFit="1" customWidth="1"/>
    <col min="809" max="809" width="12" bestFit="1" customWidth="1"/>
    <col min="810" max="810" width="9.21875" bestFit="1" customWidth="1"/>
    <col min="811" max="811" width="12" bestFit="1" customWidth="1"/>
    <col min="812" max="812" width="9.21875" bestFit="1" customWidth="1"/>
    <col min="813" max="813" width="12" bestFit="1" customWidth="1"/>
    <col min="814" max="814" width="9.21875" bestFit="1" customWidth="1"/>
    <col min="815" max="815" width="12" bestFit="1" customWidth="1"/>
    <col min="816" max="816" width="9.21875" bestFit="1" customWidth="1"/>
    <col min="817" max="817" width="12" bestFit="1" customWidth="1"/>
    <col min="818" max="818" width="9.21875" bestFit="1" customWidth="1"/>
    <col min="819" max="819" width="12" bestFit="1" customWidth="1"/>
    <col min="820" max="820" width="9.21875" bestFit="1" customWidth="1"/>
    <col min="821" max="821" width="12" bestFit="1" customWidth="1"/>
    <col min="822" max="822" width="9.21875" bestFit="1" customWidth="1"/>
    <col min="823" max="823" width="12" bestFit="1" customWidth="1"/>
    <col min="824" max="824" width="9.21875" bestFit="1" customWidth="1"/>
    <col min="825" max="825" width="12" bestFit="1" customWidth="1"/>
    <col min="826" max="826" width="9.21875" bestFit="1" customWidth="1"/>
    <col min="827" max="827" width="12" bestFit="1" customWidth="1"/>
    <col min="828" max="828" width="9.21875" bestFit="1" customWidth="1"/>
    <col min="829" max="829" width="12" bestFit="1" customWidth="1"/>
    <col min="830" max="830" width="9.21875" bestFit="1" customWidth="1"/>
    <col min="831" max="831" width="12" bestFit="1" customWidth="1"/>
    <col min="832" max="832" width="9.21875" bestFit="1" customWidth="1"/>
    <col min="833" max="833" width="12" bestFit="1" customWidth="1"/>
    <col min="834" max="834" width="9.21875" bestFit="1" customWidth="1"/>
    <col min="835" max="835" width="12" bestFit="1" customWidth="1"/>
    <col min="836" max="836" width="9.21875" bestFit="1" customWidth="1"/>
    <col min="837" max="837" width="12" bestFit="1" customWidth="1"/>
    <col min="838" max="838" width="9.21875" bestFit="1" customWidth="1"/>
    <col min="839" max="839" width="12" bestFit="1" customWidth="1"/>
    <col min="840" max="840" width="9.21875" bestFit="1" customWidth="1"/>
    <col min="841" max="841" width="12" bestFit="1" customWidth="1"/>
    <col min="842" max="842" width="9.21875" bestFit="1" customWidth="1"/>
    <col min="843" max="843" width="12" bestFit="1" customWidth="1"/>
    <col min="844" max="844" width="9.21875" bestFit="1" customWidth="1"/>
    <col min="845" max="845" width="12" bestFit="1" customWidth="1"/>
    <col min="846" max="846" width="9.21875" bestFit="1" customWidth="1"/>
    <col min="847" max="847" width="12" bestFit="1" customWidth="1"/>
    <col min="848" max="848" width="9.21875" bestFit="1" customWidth="1"/>
    <col min="849" max="849" width="12" bestFit="1" customWidth="1"/>
    <col min="850" max="850" width="9.21875" bestFit="1" customWidth="1"/>
    <col min="851" max="851" width="12" bestFit="1" customWidth="1"/>
    <col min="852" max="852" width="9.21875" bestFit="1" customWidth="1"/>
    <col min="853" max="853" width="12" bestFit="1" customWidth="1"/>
    <col min="854" max="854" width="9.21875" bestFit="1" customWidth="1"/>
    <col min="855" max="855" width="12" bestFit="1" customWidth="1"/>
    <col min="856" max="856" width="9.21875" bestFit="1" customWidth="1"/>
    <col min="857" max="857" width="12" bestFit="1" customWidth="1"/>
    <col min="858" max="858" width="9.21875" bestFit="1" customWidth="1"/>
    <col min="859" max="859" width="12" bestFit="1" customWidth="1"/>
    <col min="860" max="860" width="9.21875" bestFit="1" customWidth="1"/>
    <col min="861" max="861" width="3.21875" bestFit="1" customWidth="1"/>
    <col min="862" max="862" width="12" bestFit="1" customWidth="1"/>
    <col min="863" max="863" width="9.21875" bestFit="1" customWidth="1"/>
    <col min="864" max="864" width="12" bestFit="1" customWidth="1"/>
    <col min="865" max="865" width="9.21875" bestFit="1" customWidth="1"/>
    <col min="866" max="866" width="12" bestFit="1" customWidth="1"/>
    <col min="867" max="867" width="9.21875" bestFit="1" customWidth="1"/>
    <col min="868" max="868" width="12" bestFit="1" customWidth="1"/>
    <col min="869" max="869" width="9.21875" bestFit="1" customWidth="1"/>
    <col min="870" max="870" width="12" bestFit="1" customWidth="1"/>
    <col min="871" max="871" width="9.21875" bestFit="1" customWidth="1"/>
    <col min="872" max="872" width="12" bestFit="1" customWidth="1"/>
    <col min="873" max="873" width="9.21875" bestFit="1" customWidth="1"/>
    <col min="874" max="874" width="12" bestFit="1" customWidth="1"/>
    <col min="875" max="875" width="9.21875" bestFit="1" customWidth="1"/>
    <col min="876" max="876" width="12" bestFit="1" customWidth="1"/>
    <col min="877" max="877" width="9.21875" bestFit="1" customWidth="1"/>
    <col min="878" max="878" width="12" bestFit="1" customWidth="1"/>
    <col min="879" max="879" width="9.21875" bestFit="1" customWidth="1"/>
    <col min="880" max="880" width="12" bestFit="1" customWidth="1"/>
    <col min="881" max="881" width="9.21875" bestFit="1" customWidth="1"/>
    <col min="882" max="882" width="12" bestFit="1" customWidth="1"/>
    <col min="883" max="883" width="9.21875" bestFit="1" customWidth="1"/>
    <col min="884" max="884" width="12" bestFit="1" customWidth="1"/>
    <col min="885" max="885" width="9.21875" bestFit="1" customWidth="1"/>
    <col min="886" max="886" width="12" bestFit="1" customWidth="1"/>
    <col min="887" max="887" width="9.21875" bestFit="1" customWidth="1"/>
    <col min="888" max="888" width="12" bestFit="1" customWidth="1"/>
    <col min="889" max="889" width="9.21875" bestFit="1" customWidth="1"/>
    <col min="890" max="890" width="12" bestFit="1" customWidth="1"/>
    <col min="891" max="891" width="9.21875" bestFit="1" customWidth="1"/>
    <col min="892" max="892" width="12" bestFit="1" customWidth="1"/>
    <col min="893" max="893" width="9.21875" bestFit="1" customWidth="1"/>
    <col min="894" max="894" width="12" bestFit="1" customWidth="1"/>
    <col min="895" max="895" width="9.21875" bestFit="1" customWidth="1"/>
    <col min="896" max="896" width="12" bestFit="1" customWidth="1"/>
    <col min="897" max="897" width="9.21875" bestFit="1" customWidth="1"/>
    <col min="898" max="898" width="12" bestFit="1" customWidth="1"/>
    <col min="899" max="899" width="9.21875" bestFit="1" customWidth="1"/>
    <col min="900" max="900" width="12" bestFit="1" customWidth="1"/>
    <col min="901" max="901" width="9.21875" bestFit="1" customWidth="1"/>
    <col min="902" max="902" width="12" bestFit="1" customWidth="1"/>
    <col min="903" max="903" width="9.21875" bestFit="1" customWidth="1"/>
    <col min="904" max="904" width="12" bestFit="1" customWidth="1"/>
    <col min="905" max="905" width="9.21875" bestFit="1" customWidth="1"/>
    <col min="906" max="906" width="12" bestFit="1" customWidth="1"/>
    <col min="907" max="907" width="9.21875" bestFit="1" customWidth="1"/>
    <col min="908" max="908" width="12" bestFit="1" customWidth="1"/>
    <col min="909" max="909" width="9.21875" bestFit="1" customWidth="1"/>
    <col min="910" max="910" width="12" bestFit="1" customWidth="1"/>
    <col min="911" max="911" width="9.21875" bestFit="1" customWidth="1"/>
    <col min="912" max="912" width="12" bestFit="1" customWidth="1"/>
    <col min="913" max="913" width="9.21875" bestFit="1" customWidth="1"/>
    <col min="914" max="914" width="12" bestFit="1" customWidth="1"/>
    <col min="915" max="915" width="9.21875" bestFit="1" customWidth="1"/>
    <col min="916" max="916" width="12" bestFit="1" customWidth="1"/>
    <col min="917" max="917" width="9.21875" bestFit="1" customWidth="1"/>
    <col min="918" max="918" width="12" bestFit="1" customWidth="1"/>
    <col min="919" max="919" width="9.21875" bestFit="1" customWidth="1"/>
    <col min="920" max="920" width="12" bestFit="1" customWidth="1"/>
    <col min="921" max="921" width="9.21875" bestFit="1" customWidth="1"/>
    <col min="922" max="922" width="12" bestFit="1" customWidth="1"/>
    <col min="923" max="923" width="9.21875" bestFit="1" customWidth="1"/>
    <col min="924" max="924" width="12" bestFit="1" customWidth="1"/>
    <col min="925" max="925" width="9.21875" bestFit="1" customWidth="1"/>
    <col min="926" max="926" width="12" bestFit="1" customWidth="1"/>
    <col min="927" max="927" width="9.21875" bestFit="1" customWidth="1"/>
    <col min="928" max="928" width="12" bestFit="1" customWidth="1"/>
    <col min="929" max="929" width="9.21875" bestFit="1" customWidth="1"/>
    <col min="930" max="930" width="12" bestFit="1" customWidth="1"/>
    <col min="931" max="931" width="9.21875" bestFit="1" customWidth="1"/>
    <col min="932" max="932" width="12" bestFit="1" customWidth="1"/>
    <col min="933" max="933" width="9.21875" bestFit="1" customWidth="1"/>
    <col min="934" max="934" width="12" bestFit="1" customWidth="1"/>
    <col min="935" max="935" width="9.21875" bestFit="1" customWidth="1"/>
    <col min="936" max="936" width="12" bestFit="1" customWidth="1"/>
    <col min="937" max="937" width="9.21875" bestFit="1" customWidth="1"/>
    <col min="938" max="938" width="12" bestFit="1" customWidth="1"/>
    <col min="939" max="939" width="9.21875" bestFit="1" customWidth="1"/>
    <col min="940" max="940" width="12" bestFit="1" customWidth="1"/>
    <col min="941" max="941" width="9.21875" bestFit="1" customWidth="1"/>
    <col min="942" max="942" width="12" bestFit="1" customWidth="1"/>
    <col min="943" max="943" width="9.21875" bestFit="1" customWidth="1"/>
    <col min="944" max="944" width="12" bestFit="1" customWidth="1"/>
    <col min="945" max="945" width="9.21875" bestFit="1" customWidth="1"/>
    <col min="946" max="946" width="12" bestFit="1" customWidth="1"/>
    <col min="947" max="947" width="9.21875" bestFit="1" customWidth="1"/>
    <col min="948" max="948" width="12" bestFit="1" customWidth="1"/>
    <col min="949" max="949" width="9.21875" bestFit="1" customWidth="1"/>
    <col min="950" max="950" width="12" bestFit="1" customWidth="1"/>
    <col min="951" max="951" width="9.21875" bestFit="1" customWidth="1"/>
    <col min="952" max="952" width="3.21875" bestFit="1" customWidth="1"/>
    <col min="953" max="953" width="12" bestFit="1" customWidth="1"/>
    <col min="954" max="954" width="9.21875" bestFit="1" customWidth="1"/>
    <col min="955" max="955" width="12" bestFit="1" customWidth="1"/>
    <col min="956" max="956" width="9.21875" bestFit="1" customWidth="1"/>
    <col min="957" max="957" width="12" bestFit="1" customWidth="1"/>
    <col min="958" max="958" width="9.21875" bestFit="1" customWidth="1"/>
    <col min="959" max="959" width="12" bestFit="1" customWidth="1"/>
    <col min="960" max="960" width="9.21875" bestFit="1" customWidth="1"/>
    <col min="961" max="961" width="12" bestFit="1" customWidth="1"/>
    <col min="962" max="962" width="9.21875" bestFit="1" customWidth="1"/>
    <col min="963" max="963" width="12" bestFit="1" customWidth="1"/>
    <col min="964" max="964" width="9.21875" bestFit="1" customWidth="1"/>
    <col min="965" max="965" width="12" bestFit="1" customWidth="1"/>
    <col min="966" max="966" width="9.21875" bestFit="1" customWidth="1"/>
    <col min="967" max="967" width="12" bestFit="1" customWidth="1"/>
    <col min="968" max="968" width="9.21875" bestFit="1" customWidth="1"/>
    <col min="969" max="969" width="12" bestFit="1" customWidth="1"/>
    <col min="970" max="970" width="9.21875" bestFit="1" customWidth="1"/>
    <col min="971" max="971" width="12" bestFit="1" customWidth="1"/>
    <col min="972" max="972" width="9.21875" bestFit="1" customWidth="1"/>
    <col min="973" max="973" width="12" bestFit="1" customWidth="1"/>
    <col min="974" max="974" width="9.21875" bestFit="1" customWidth="1"/>
    <col min="975" max="975" width="12" bestFit="1" customWidth="1"/>
    <col min="976" max="976" width="9.21875" bestFit="1" customWidth="1"/>
    <col min="977" max="977" width="12" bestFit="1" customWidth="1"/>
    <col min="978" max="978" width="9.21875" bestFit="1" customWidth="1"/>
    <col min="979" max="979" width="12" bestFit="1" customWidth="1"/>
    <col min="980" max="980" width="9.21875" bestFit="1" customWidth="1"/>
    <col min="981" max="981" width="12" bestFit="1" customWidth="1"/>
    <col min="982" max="982" width="9.21875" bestFit="1" customWidth="1"/>
    <col min="983" max="983" width="12" bestFit="1" customWidth="1"/>
    <col min="984" max="984" width="9.21875" bestFit="1" customWidth="1"/>
    <col min="985" max="985" width="12" bestFit="1" customWidth="1"/>
    <col min="986" max="986" width="9.21875" bestFit="1" customWidth="1"/>
    <col min="987" max="987" width="12" bestFit="1" customWidth="1"/>
    <col min="988" max="988" width="9.21875" bestFit="1" customWidth="1"/>
    <col min="989" max="989" width="12" bestFit="1" customWidth="1"/>
    <col min="990" max="990" width="9.21875" bestFit="1" customWidth="1"/>
    <col min="991" max="991" width="12" bestFit="1" customWidth="1"/>
    <col min="992" max="992" width="9.21875" bestFit="1" customWidth="1"/>
    <col min="993" max="993" width="12" bestFit="1" customWidth="1"/>
    <col min="994" max="994" width="9.21875" bestFit="1" customWidth="1"/>
    <col min="995" max="995" width="12" bestFit="1" customWidth="1"/>
    <col min="996" max="996" width="9.21875" bestFit="1" customWidth="1"/>
    <col min="997" max="997" width="12" bestFit="1" customWidth="1"/>
    <col min="998" max="998" width="9.21875" bestFit="1" customWidth="1"/>
    <col min="999" max="999" width="12" bestFit="1" customWidth="1"/>
    <col min="1000" max="1000" width="9.21875" bestFit="1" customWidth="1"/>
    <col min="1001" max="1001" width="12" bestFit="1" customWidth="1"/>
    <col min="1002" max="1002" width="9.21875" bestFit="1" customWidth="1"/>
    <col min="1003" max="1003" width="12" bestFit="1" customWidth="1"/>
    <col min="1004" max="1004" width="9.21875" bestFit="1" customWidth="1"/>
    <col min="1005" max="1005" width="12" bestFit="1" customWidth="1"/>
    <col min="1006" max="1006" width="9.21875" bestFit="1" customWidth="1"/>
    <col min="1007" max="1007" width="12" bestFit="1" customWidth="1"/>
    <col min="1008" max="1008" width="9.21875" bestFit="1" customWidth="1"/>
    <col min="1009" max="1009" width="12" bestFit="1" customWidth="1"/>
    <col min="1010" max="1010" width="9.21875" bestFit="1" customWidth="1"/>
    <col min="1011" max="1011" width="12" bestFit="1" customWidth="1"/>
    <col min="1012" max="1012" width="9.21875" bestFit="1" customWidth="1"/>
    <col min="1013" max="1013" width="12" bestFit="1" customWidth="1"/>
    <col min="1014" max="1014" width="9.21875" bestFit="1" customWidth="1"/>
    <col min="1015" max="1015" width="12" bestFit="1" customWidth="1"/>
    <col min="1016" max="1016" width="9.21875" bestFit="1" customWidth="1"/>
    <col min="1017" max="1017" width="12" bestFit="1" customWidth="1"/>
    <col min="1018" max="1018" width="9.21875" bestFit="1" customWidth="1"/>
    <col min="1019" max="1019" width="12" bestFit="1" customWidth="1"/>
    <col min="1020" max="1020" width="9.21875" bestFit="1" customWidth="1"/>
    <col min="1021" max="1021" width="12" bestFit="1" customWidth="1"/>
    <col min="1022" max="1022" width="9.21875" bestFit="1" customWidth="1"/>
    <col min="1023" max="1023" width="12" bestFit="1" customWidth="1"/>
    <col min="1024" max="1024" width="9.21875" bestFit="1" customWidth="1"/>
    <col min="1025" max="1025" width="12" bestFit="1" customWidth="1"/>
    <col min="1026" max="1026" width="9.21875" bestFit="1" customWidth="1"/>
    <col min="1027" max="1027" width="12" bestFit="1" customWidth="1"/>
    <col min="1028" max="1028" width="9.21875" bestFit="1" customWidth="1"/>
    <col min="1029" max="1029" width="12" bestFit="1" customWidth="1"/>
    <col min="1030" max="1030" width="9.21875" bestFit="1" customWidth="1"/>
    <col min="1031" max="1031" width="12" bestFit="1" customWidth="1"/>
    <col min="1032" max="1032" width="9.21875" bestFit="1" customWidth="1"/>
    <col min="1033" max="1033" width="12" bestFit="1" customWidth="1"/>
    <col min="1034" max="1034" width="9.21875" bestFit="1" customWidth="1"/>
    <col min="1035" max="1035" width="12" bestFit="1" customWidth="1"/>
    <col min="1036" max="1036" width="9.21875" bestFit="1" customWidth="1"/>
    <col min="1037" max="1037" width="12" bestFit="1" customWidth="1"/>
    <col min="1038" max="1038" width="9.21875" bestFit="1" customWidth="1"/>
    <col min="1039" max="1039" width="12" bestFit="1" customWidth="1"/>
    <col min="1040" max="1040" width="9.21875" bestFit="1" customWidth="1"/>
    <col min="1041" max="1041" width="12" bestFit="1" customWidth="1"/>
    <col min="1042" max="1042" width="9.21875" bestFit="1" customWidth="1"/>
    <col min="1043" max="1043" width="12" bestFit="1" customWidth="1"/>
    <col min="1044" max="1044" width="9.21875" bestFit="1" customWidth="1"/>
    <col min="1045" max="1045" width="12" bestFit="1" customWidth="1"/>
    <col min="1046" max="1046" width="9.21875" bestFit="1" customWidth="1"/>
    <col min="1047" max="1047" width="12" bestFit="1" customWidth="1"/>
    <col min="1048" max="1048" width="9.21875" bestFit="1" customWidth="1"/>
    <col min="1049" max="1049" width="12" bestFit="1" customWidth="1"/>
    <col min="1050" max="1050" width="9.21875" bestFit="1" customWidth="1"/>
    <col min="1051" max="1051" width="12" bestFit="1" customWidth="1"/>
    <col min="1052" max="1052" width="9.21875" bestFit="1" customWidth="1"/>
    <col min="1053" max="1053" width="12" bestFit="1" customWidth="1"/>
    <col min="1054" max="1054" width="9.21875" bestFit="1" customWidth="1"/>
    <col min="1055" max="1055" width="12" bestFit="1" customWidth="1"/>
    <col min="1056" max="1056" width="9.21875" bestFit="1" customWidth="1"/>
    <col min="1057" max="1057" width="12" bestFit="1" customWidth="1"/>
    <col min="1058" max="1058" width="9.21875" bestFit="1" customWidth="1"/>
    <col min="1059" max="1059" width="12" bestFit="1" customWidth="1"/>
    <col min="1060" max="1060" width="9.21875" bestFit="1" customWidth="1"/>
    <col min="1061" max="1061" width="12" bestFit="1" customWidth="1"/>
    <col min="1062" max="1062" width="9.21875" bestFit="1" customWidth="1"/>
    <col min="1063" max="1063" width="12" bestFit="1" customWidth="1"/>
    <col min="1064" max="1064" width="9.21875" bestFit="1" customWidth="1"/>
    <col min="1065" max="1065" width="12" bestFit="1" customWidth="1"/>
    <col min="1066" max="1066" width="9.21875" bestFit="1" customWidth="1"/>
    <col min="1067" max="1067" width="12" bestFit="1" customWidth="1"/>
    <col min="1068" max="1068" width="9.21875" bestFit="1" customWidth="1"/>
    <col min="1069" max="1069" width="12" bestFit="1" customWidth="1"/>
    <col min="1070" max="1070" width="9.21875" bestFit="1" customWidth="1"/>
    <col min="1071" max="1071" width="12" bestFit="1" customWidth="1"/>
    <col min="1072" max="1072" width="9.21875" bestFit="1" customWidth="1"/>
    <col min="1073" max="1073" width="12" bestFit="1" customWidth="1"/>
    <col min="1074" max="1074" width="9.21875" bestFit="1" customWidth="1"/>
    <col min="1075" max="1075" width="12" bestFit="1" customWidth="1"/>
    <col min="1076" max="1076" width="9.21875" bestFit="1" customWidth="1"/>
    <col min="1077" max="1077" width="12" bestFit="1" customWidth="1"/>
    <col min="1078" max="1078" width="9.21875" bestFit="1" customWidth="1"/>
    <col min="1079" max="1079" width="12" bestFit="1" customWidth="1"/>
    <col min="1080" max="1080" width="9.21875" bestFit="1" customWidth="1"/>
    <col min="1081" max="1081" width="12" bestFit="1" customWidth="1"/>
    <col min="1082" max="1082" width="9.21875" bestFit="1" customWidth="1"/>
    <col min="1083" max="1083" width="12" bestFit="1" customWidth="1"/>
    <col min="1084" max="1084" width="9.21875" bestFit="1" customWidth="1"/>
    <col min="1085" max="1085" width="12" bestFit="1" customWidth="1"/>
    <col min="1086" max="1086" width="9.21875" bestFit="1" customWidth="1"/>
    <col min="1087" max="1087" width="12" bestFit="1" customWidth="1"/>
    <col min="1088" max="1088" width="9.21875" bestFit="1" customWidth="1"/>
    <col min="1089" max="1089" width="12" bestFit="1" customWidth="1"/>
    <col min="1090" max="1090" width="9.21875" bestFit="1" customWidth="1"/>
    <col min="1091" max="1091" width="12" bestFit="1" customWidth="1"/>
    <col min="1092" max="1092" width="9.21875" bestFit="1" customWidth="1"/>
    <col min="1093" max="1093" width="12" bestFit="1" customWidth="1"/>
    <col min="1094" max="1094" width="9.21875" bestFit="1" customWidth="1"/>
    <col min="1095" max="1095" width="12" bestFit="1" customWidth="1"/>
    <col min="1096" max="1096" width="9.21875" bestFit="1" customWidth="1"/>
    <col min="1097" max="1097" width="12" bestFit="1" customWidth="1"/>
    <col min="1098" max="1098" width="9.21875" bestFit="1" customWidth="1"/>
    <col min="1099" max="1099" width="12" bestFit="1" customWidth="1"/>
    <col min="1100" max="1100" width="9.21875" bestFit="1" customWidth="1"/>
    <col min="1101" max="1101" width="12" bestFit="1" customWidth="1"/>
    <col min="1102" max="1102" width="9.21875" bestFit="1" customWidth="1"/>
    <col min="1103" max="1103" width="12" bestFit="1" customWidth="1"/>
    <col min="1104" max="1104" width="9.21875" bestFit="1" customWidth="1"/>
    <col min="1105" max="1105" width="12" bestFit="1" customWidth="1"/>
    <col min="1106" max="1106" width="9.21875" bestFit="1" customWidth="1"/>
    <col min="1107" max="1107" width="12" bestFit="1" customWidth="1"/>
    <col min="1108" max="1108" width="9.21875" bestFit="1" customWidth="1"/>
    <col min="1109" max="1109" width="12" bestFit="1" customWidth="1"/>
    <col min="1110" max="1110" width="9.21875" bestFit="1" customWidth="1"/>
    <col min="1111" max="1111" width="12" bestFit="1" customWidth="1"/>
    <col min="1112" max="1112" width="9.21875" bestFit="1" customWidth="1"/>
    <col min="1113" max="1113" width="12" bestFit="1" customWidth="1"/>
    <col min="1114" max="1114" width="9.21875" bestFit="1" customWidth="1"/>
    <col min="1115" max="1115" width="12" bestFit="1" customWidth="1"/>
    <col min="1116" max="1116" width="9.21875" bestFit="1" customWidth="1"/>
    <col min="1117" max="1117" width="12" bestFit="1" customWidth="1"/>
    <col min="1118" max="1118" width="9.21875" bestFit="1" customWidth="1"/>
    <col min="1119" max="1119" width="12" bestFit="1" customWidth="1"/>
    <col min="1120" max="1120" width="9.21875" bestFit="1" customWidth="1"/>
    <col min="1121" max="1121" width="12" bestFit="1" customWidth="1"/>
    <col min="1122" max="1122" width="9.21875" bestFit="1" customWidth="1"/>
    <col min="1123" max="1123" width="12" bestFit="1" customWidth="1"/>
    <col min="1124" max="1124" width="9.21875" bestFit="1" customWidth="1"/>
    <col min="1125" max="1125" width="12" bestFit="1" customWidth="1"/>
    <col min="1126" max="1126" width="9.21875" bestFit="1" customWidth="1"/>
    <col min="1127" max="1127" width="12" bestFit="1" customWidth="1"/>
    <col min="1128" max="1128" width="9.21875" bestFit="1" customWidth="1"/>
    <col min="1129" max="1129" width="12" bestFit="1" customWidth="1"/>
    <col min="1130" max="1130" width="10.77734375" bestFit="1" customWidth="1"/>
  </cols>
  <sheetData>
    <row r="1" spans="2:26" ht="15" thickBot="1" x14ac:dyDescent="0.35"/>
    <row r="2" spans="2:26" x14ac:dyDescent="0.3">
      <c r="B2" s="242" t="s">
        <v>125</v>
      </c>
      <c r="C2" s="243"/>
      <c r="D2" s="243"/>
      <c r="E2" s="243"/>
      <c r="F2" s="243"/>
      <c r="G2" s="244"/>
    </row>
    <row r="3" spans="2:26" x14ac:dyDescent="0.3">
      <c r="B3" s="245"/>
      <c r="C3" s="246"/>
      <c r="D3" s="246"/>
      <c r="E3" s="246"/>
      <c r="F3" s="246"/>
      <c r="G3" s="247"/>
    </row>
    <row r="4" spans="2:26" x14ac:dyDescent="0.3">
      <c r="B4" s="245"/>
      <c r="C4" s="246"/>
      <c r="D4" s="246"/>
      <c r="E4" s="246"/>
      <c r="F4" s="246"/>
      <c r="G4" s="247"/>
    </row>
    <row r="5" spans="2:26" ht="15" thickBot="1" x14ac:dyDescent="0.35">
      <c r="B5" s="248"/>
      <c r="C5" s="249"/>
      <c r="D5" s="249"/>
      <c r="E5" s="249"/>
      <c r="F5" s="249"/>
      <c r="G5" s="250"/>
      <c r="K5" s="91" t="s">
        <v>172</v>
      </c>
      <c r="L5" s="91"/>
      <c r="M5" s="91"/>
      <c r="N5" s="91"/>
      <c r="O5" s="91"/>
      <c r="P5" s="91"/>
      <c r="Z5" s="88"/>
    </row>
    <row r="6" spans="2:26" x14ac:dyDescent="0.3">
      <c r="Z6" s="116"/>
    </row>
    <row r="7" spans="2:26" x14ac:dyDescent="0.3">
      <c r="B7" s="91" t="s">
        <v>119</v>
      </c>
      <c r="O7" s="85" t="s">
        <v>17</v>
      </c>
      <c r="P7" t="s">
        <v>12</v>
      </c>
      <c r="Z7" s="117"/>
    </row>
    <row r="9" spans="2:26" x14ac:dyDescent="0.3">
      <c r="O9" s="85" t="s">
        <v>95</v>
      </c>
      <c r="P9" t="s">
        <v>126</v>
      </c>
    </row>
    <row r="10" spans="2:26" x14ac:dyDescent="0.3">
      <c r="O10" s="176">
        <v>21273.119999999999</v>
      </c>
      <c r="P10" s="142">
        <v>1</v>
      </c>
    </row>
    <row r="11" spans="2:26" x14ac:dyDescent="0.3">
      <c r="O11" s="176">
        <v>22524.48</v>
      </c>
      <c r="P11" s="142">
        <v>1</v>
      </c>
    </row>
    <row r="12" spans="2:26" x14ac:dyDescent="0.3">
      <c r="O12" s="176">
        <v>22811.25</v>
      </c>
      <c r="P12" s="142">
        <v>1</v>
      </c>
    </row>
    <row r="13" spans="2:26" x14ac:dyDescent="0.3">
      <c r="O13" s="176">
        <v>24975.347744688552</v>
      </c>
      <c r="P13" s="142">
        <v>1</v>
      </c>
    </row>
    <row r="14" spans="2:26" x14ac:dyDescent="0.3">
      <c r="O14" s="176">
        <v>25027.199999999997</v>
      </c>
      <c r="P14" s="142">
        <v>1</v>
      </c>
    </row>
    <row r="15" spans="2:26" x14ac:dyDescent="0.3">
      <c r="O15" s="176">
        <v>25644.273614674967</v>
      </c>
      <c r="P15" s="142">
        <v>1</v>
      </c>
    </row>
    <row r="16" spans="2:26" x14ac:dyDescent="0.3">
      <c r="O16" s="176">
        <v>26186.738158607757</v>
      </c>
      <c r="P16" s="142">
        <v>1</v>
      </c>
    </row>
    <row r="17" spans="15:16" x14ac:dyDescent="0.3">
      <c r="O17" s="176">
        <v>26296.774608003216</v>
      </c>
      <c r="P17" s="142">
        <v>1</v>
      </c>
    </row>
    <row r="18" spans="15:16" x14ac:dyDescent="0.3">
      <c r="O18" s="176">
        <v>26849.679263415084</v>
      </c>
      <c r="P18" s="142">
        <v>1</v>
      </c>
    </row>
    <row r="19" spans="15:16" x14ac:dyDescent="0.3">
      <c r="O19" s="176">
        <v>27022.494929144486</v>
      </c>
      <c r="P19" s="142">
        <v>1</v>
      </c>
    </row>
    <row r="20" spans="15:16" x14ac:dyDescent="0.3">
      <c r="O20" s="176">
        <v>27229.34159579737</v>
      </c>
      <c r="P20" s="142">
        <v>1</v>
      </c>
    </row>
    <row r="21" spans="15:16" x14ac:dyDescent="0.3">
      <c r="O21" s="176">
        <v>27240.227654377737</v>
      </c>
      <c r="P21" s="142">
        <v>1</v>
      </c>
    </row>
    <row r="22" spans="15:16" x14ac:dyDescent="0.3">
      <c r="O22" s="176">
        <v>27714.024597389922</v>
      </c>
      <c r="P22" s="142">
        <v>1</v>
      </c>
    </row>
    <row r="23" spans="15:16" x14ac:dyDescent="0.3">
      <c r="O23" s="176">
        <v>27862.263171337745</v>
      </c>
      <c r="P23" s="142">
        <v>1</v>
      </c>
    </row>
    <row r="24" spans="15:16" x14ac:dyDescent="0.3">
      <c r="O24" s="176">
        <v>27874.127703607915</v>
      </c>
      <c r="P24" s="142">
        <v>1</v>
      </c>
    </row>
    <row r="25" spans="15:16" x14ac:dyDescent="0.3">
      <c r="O25" s="176">
        <v>27894.950433178397</v>
      </c>
      <c r="P25" s="142">
        <v>1</v>
      </c>
    </row>
    <row r="26" spans="15:16" x14ac:dyDescent="0.3">
      <c r="O26" s="176">
        <v>28069.707799706248</v>
      </c>
      <c r="P26" s="142">
        <v>1</v>
      </c>
    </row>
    <row r="27" spans="15:16" x14ac:dyDescent="0.3">
      <c r="O27" s="176">
        <v>28561.428128497166</v>
      </c>
      <c r="P27" s="142">
        <v>1</v>
      </c>
    </row>
    <row r="28" spans="15:16" x14ac:dyDescent="0.3">
      <c r="O28" s="176">
        <v>28579.940477332697</v>
      </c>
      <c r="P28" s="142">
        <v>1</v>
      </c>
    </row>
    <row r="29" spans="15:16" x14ac:dyDescent="0.3">
      <c r="O29" s="176">
        <v>28724.602245475195</v>
      </c>
      <c r="P29" s="142">
        <v>1</v>
      </c>
    </row>
    <row r="30" spans="15:16" x14ac:dyDescent="0.3">
      <c r="O30" s="176">
        <v>28896.954523287019</v>
      </c>
      <c r="P30" s="142">
        <v>1</v>
      </c>
    </row>
    <row r="31" spans="15:16" x14ac:dyDescent="0.3">
      <c r="O31" s="176">
        <v>28913.911409760462</v>
      </c>
      <c r="P31" s="142">
        <v>1</v>
      </c>
    </row>
    <row r="32" spans="15:16" x14ac:dyDescent="0.3">
      <c r="O32" s="176">
        <v>29583.180315141359</v>
      </c>
      <c r="P32" s="142">
        <v>1</v>
      </c>
    </row>
    <row r="33" spans="15:16" x14ac:dyDescent="0.3">
      <c r="O33" s="176">
        <v>29589.019931015748</v>
      </c>
      <c r="P33" s="142">
        <v>1</v>
      </c>
    </row>
    <row r="34" spans="15:16" x14ac:dyDescent="0.3">
      <c r="O34" s="176">
        <v>29686.592366817622</v>
      </c>
      <c r="P34" s="142">
        <v>1</v>
      </c>
    </row>
    <row r="35" spans="15:16" x14ac:dyDescent="0.3">
      <c r="O35" s="176">
        <v>29687.531952473248</v>
      </c>
      <c r="P35" s="142">
        <v>1</v>
      </c>
    </row>
    <row r="36" spans="15:16" x14ac:dyDescent="0.3">
      <c r="O36" s="176">
        <v>29730.990430785132</v>
      </c>
      <c r="P36" s="142">
        <v>1</v>
      </c>
    </row>
    <row r="37" spans="15:16" x14ac:dyDescent="0.3">
      <c r="O37" s="176">
        <v>30043.907941877147</v>
      </c>
      <c r="P37" s="142">
        <v>1</v>
      </c>
    </row>
    <row r="38" spans="15:16" x14ac:dyDescent="0.3">
      <c r="O38" s="176">
        <v>30285.727920274869</v>
      </c>
      <c r="P38" s="142">
        <v>1</v>
      </c>
    </row>
    <row r="39" spans="15:16" x14ac:dyDescent="0.3">
      <c r="O39" s="176">
        <v>30286.080241997242</v>
      </c>
      <c r="P39" s="142">
        <v>1</v>
      </c>
    </row>
    <row r="40" spans="15:16" x14ac:dyDescent="0.3">
      <c r="O40" s="176">
        <v>30449.513581226289</v>
      </c>
      <c r="P40" s="142">
        <v>1</v>
      </c>
    </row>
    <row r="41" spans="15:16" x14ac:dyDescent="0.3">
      <c r="O41" s="176">
        <v>30450.621628728702</v>
      </c>
      <c r="P41" s="142">
        <v>1</v>
      </c>
    </row>
    <row r="42" spans="15:16" x14ac:dyDescent="0.3">
      <c r="O42" s="176">
        <v>30450.646677787281</v>
      </c>
      <c r="P42" s="142">
        <v>1</v>
      </c>
    </row>
    <row r="43" spans="15:16" x14ac:dyDescent="0.3">
      <c r="O43" s="176">
        <v>30501.7944798918</v>
      </c>
      <c r="P43" s="142">
        <v>1</v>
      </c>
    </row>
    <row r="44" spans="15:16" x14ac:dyDescent="0.3">
      <c r="O44" s="176">
        <v>30505.398433684462</v>
      </c>
      <c r="P44" s="142">
        <v>1</v>
      </c>
    </row>
    <row r="45" spans="15:16" x14ac:dyDescent="0.3">
      <c r="O45" s="176">
        <v>31136.082989297662</v>
      </c>
      <c r="P45" s="142">
        <v>1</v>
      </c>
    </row>
    <row r="46" spans="15:16" x14ac:dyDescent="0.3">
      <c r="O46" s="176">
        <v>31307.544053429869</v>
      </c>
      <c r="P46" s="142">
        <v>1</v>
      </c>
    </row>
    <row r="47" spans="15:16" x14ac:dyDescent="0.3">
      <c r="O47" s="176">
        <v>31310.547519478554</v>
      </c>
      <c r="P47" s="142">
        <v>1</v>
      </c>
    </row>
    <row r="48" spans="15:16" x14ac:dyDescent="0.3">
      <c r="O48" s="176">
        <v>31737.863007806645</v>
      </c>
      <c r="P48" s="142">
        <v>1</v>
      </c>
    </row>
    <row r="49" spans="15:16" x14ac:dyDescent="0.3">
      <c r="O49" s="176">
        <v>31753.913700261342</v>
      </c>
      <c r="P49" s="142">
        <v>1</v>
      </c>
    </row>
    <row r="50" spans="15:16" x14ac:dyDescent="0.3">
      <c r="O50" s="176">
        <v>31911.349196026786</v>
      </c>
      <c r="P50" s="142">
        <v>1</v>
      </c>
    </row>
    <row r="51" spans="15:16" x14ac:dyDescent="0.3">
      <c r="O51" s="176">
        <v>31949.59583744096</v>
      </c>
      <c r="P51" s="142">
        <v>1</v>
      </c>
    </row>
    <row r="52" spans="15:16" x14ac:dyDescent="0.3">
      <c r="O52" s="176">
        <v>32155.78372742275</v>
      </c>
      <c r="P52" s="142">
        <v>1</v>
      </c>
    </row>
    <row r="53" spans="15:16" x14ac:dyDescent="0.3">
      <c r="O53" s="176">
        <v>32682.550175520351</v>
      </c>
      <c r="P53" s="142">
        <v>1</v>
      </c>
    </row>
    <row r="54" spans="15:16" x14ac:dyDescent="0.3">
      <c r="O54" s="176">
        <v>32717.36932807089</v>
      </c>
      <c r="P54" s="142">
        <v>1</v>
      </c>
    </row>
    <row r="55" spans="15:16" x14ac:dyDescent="0.3">
      <c r="O55" s="176">
        <v>32920.07083982625</v>
      </c>
      <c r="P55" s="142">
        <v>1</v>
      </c>
    </row>
    <row r="56" spans="15:16" x14ac:dyDescent="0.3">
      <c r="O56" s="176">
        <v>33034.323029373358</v>
      </c>
      <c r="P56" s="142">
        <v>1</v>
      </c>
    </row>
    <row r="57" spans="15:16" x14ac:dyDescent="0.3">
      <c r="O57" s="176">
        <v>33567.56281721445</v>
      </c>
      <c r="P57" s="142">
        <v>1</v>
      </c>
    </row>
    <row r="58" spans="15:16" x14ac:dyDescent="0.3">
      <c r="O58" s="176">
        <v>33656.276451164835</v>
      </c>
      <c r="P58" s="142">
        <v>1</v>
      </c>
    </row>
    <row r="59" spans="15:16" x14ac:dyDescent="0.3">
      <c r="O59" s="176">
        <v>33798.252046845868</v>
      </c>
      <c r="P59" s="142">
        <v>1</v>
      </c>
    </row>
    <row r="60" spans="15:16" x14ac:dyDescent="0.3">
      <c r="O60" s="176">
        <v>33814.208934510534</v>
      </c>
      <c r="P60" s="142">
        <v>1</v>
      </c>
    </row>
    <row r="61" spans="15:16" x14ac:dyDescent="0.3">
      <c r="O61" s="176">
        <v>33832.104128125866</v>
      </c>
      <c r="P61" s="142">
        <v>1</v>
      </c>
    </row>
    <row r="62" spans="15:16" x14ac:dyDescent="0.3">
      <c r="O62" s="176">
        <v>33883.066832500437</v>
      </c>
      <c r="P62" s="142">
        <v>1</v>
      </c>
    </row>
    <row r="63" spans="15:16" x14ac:dyDescent="0.3">
      <c r="O63" s="176">
        <v>33914.701276426465</v>
      </c>
      <c r="P63" s="142">
        <v>1</v>
      </c>
    </row>
    <row r="64" spans="15:16" x14ac:dyDescent="0.3">
      <c r="O64" s="176">
        <v>34123.416938734001</v>
      </c>
      <c r="P64" s="142">
        <v>1</v>
      </c>
    </row>
    <row r="65" spans="15:16" x14ac:dyDescent="0.3">
      <c r="O65" s="176">
        <v>34135.114074176163</v>
      </c>
      <c r="P65" s="142">
        <v>1</v>
      </c>
    </row>
    <row r="66" spans="15:16" x14ac:dyDescent="0.3">
      <c r="O66" s="176">
        <v>34139.351294592241</v>
      </c>
      <c r="P66" s="142">
        <v>1</v>
      </c>
    </row>
    <row r="67" spans="15:16" x14ac:dyDescent="0.3">
      <c r="O67" s="176">
        <v>34139.558039512922</v>
      </c>
      <c r="P67" s="142">
        <v>1</v>
      </c>
    </row>
    <row r="68" spans="15:16" x14ac:dyDescent="0.3">
      <c r="O68" s="176">
        <v>34149.793381640746</v>
      </c>
      <c r="P68" s="142">
        <v>1</v>
      </c>
    </row>
    <row r="69" spans="15:16" x14ac:dyDescent="0.3">
      <c r="O69" s="176">
        <v>34152.604972535635</v>
      </c>
      <c r="P69" s="142">
        <v>1</v>
      </c>
    </row>
    <row r="70" spans="15:16" x14ac:dyDescent="0.3">
      <c r="O70" s="176">
        <v>34169.826343315632</v>
      </c>
      <c r="P70" s="142">
        <v>1</v>
      </c>
    </row>
    <row r="71" spans="15:16" x14ac:dyDescent="0.3">
      <c r="O71" s="176">
        <v>34187.249322611693</v>
      </c>
      <c r="P71" s="142">
        <v>1</v>
      </c>
    </row>
    <row r="72" spans="15:16" x14ac:dyDescent="0.3">
      <c r="O72" s="176">
        <v>34569.954428095094</v>
      </c>
      <c r="P72" s="142">
        <v>1</v>
      </c>
    </row>
    <row r="73" spans="15:16" x14ac:dyDescent="0.3">
      <c r="O73" s="176">
        <v>34662.669666461537</v>
      </c>
      <c r="P73" s="142">
        <v>1</v>
      </c>
    </row>
    <row r="74" spans="15:16" x14ac:dyDescent="0.3">
      <c r="O74" s="176">
        <v>34723.22655746463</v>
      </c>
      <c r="P74" s="142">
        <v>1</v>
      </c>
    </row>
    <row r="75" spans="15:16" x14ac:dyDescent="0.3">
      <c r="O75" s="176">
        <v>34761.601626498166</v>
      </c>
      <c r="P75" s="142">
        <v>1</v>
      </c>
    </row>
    <row r="76" spans="15:16" x14ac:dyDescent="0.3">
      <c r="O76" s="176">
        <v>34882.203000437279</v>
      </c>
      <c r="P76" s="142">
        <v>1</v>
      </c>
    </row>
    <row r="77" spans="15:16" x14ac:dyDescent="0.3">
      <c r="O77" s="176">
        <v>34892.943027202338</v>
      </c>
      <c r="P77" s="142">
        <v>1</v>
      </c>
    </row>
    <row r="78" spans="15:16" x14ac:dyDescent="0.3">
      <c r="O78" s="176">
        <v>34897.259048601707</v>
      </c>
      <c r="P78" s="142">
        <v>1</v>
      </c>
    </row>
    <row r="79" spans="15:16" x14ac:dyDescent="0.3">
      <c r="O79" s="176">
        <v>34942.342486729183</v>
      </c>
      <c r="P79" s="142">
        <v>1</v>
      </c>
    </row>
    <row r="80" spans="15:16" x14ac:dyDescent="0.3">
      <c r="O80" s="176">
        <v>34943.15283529029</v>
      </c>
      <c r="P80" s="142">
        <v>1</v>
      </c>
    </row>
    <row r="81" spans="15:16" x14ac:dyDescent="0.3">
      <c r="O81" s="176">
        <v>34949.468524739692</v>
      </c>
      <c r="P81" s="142">
        <v>1</v>
      </c>
    </row>
    <row r="82" spans="15:16" x14ac:dyDescent="0.3">
      <c r="O82" s="176">
        <v>35035.219753790101</v>
      </c>
      <c r="P82" s="142">
        <v>1</v>
      </c>
    </row>
    <row r="83" spans="15:16" x14ac:dyDescent="0.3">
      <c r="O83" s="176">
        <v>35051.228290577899</v>
      </c>
      <c r="P83" s="142">
        <v>1</v>
      </c>
    </row>
    <row r="84" spans="15:16" x14ac:dyDescent="0.3">
      <c r="O84" s="176">
        <v>35528.141454210381</v>
      </c>
      <c r="P84" s="142">
        <v>1</v>
      </c>
    </row>
    <row r="85" spans="15:16" x14ac:dyDescent="0.3">
      <c r="O85" s="176">
        <v>35570.401515377431</v>
      </c>
      <c r="P85" s="142">
        <v>1</v>
      </c>
    </row>
    <row r="86" spans="15:16" x14ac:dyDescent="0.3">
      <c r="O86" s="176">
        <v>35803.027629585333</v>
      </c>
      <c r="P86" s="142">
        <v>1</v>
      </c>
    </row>
    <row r="87" spans="15:16" x14ac:dyDescent="0.3">
      <c r="O87" s="176">
        <v>35930.741223840792</v>
      </c>
      <c r="P87" s="142">
        <v>1</v>
      </c>
    </row>
    <row r="88" spans="15:16" x14ac:dyDescent="0.3">
      <c r="O88" s="176">
        <v>36484.435511153562</v>
      </c>
      <c r="P88" s="142">
        <v>1</v>
      </c>
    </row>
    <row r="89" spans="15:16" x14ac:dyDescent="0.3">
      <c r="O89" s="176">
        <v>36508.315701796899</v>
      </c>
      <c r="P89" s="142">
        <v>1</v>
      </c>
    </row>
    <row r="90" spans="15:16" x14ac:dyDescent="0.3">
      <c r="O90" s="176">
        <v>36560.867289138267</v>
      </c>
      <c r="P90" s="142">
        <v>1</v>
      </c>
    </row>
    <row r="91" spans="15:16" x14ac:dyDescent="0.3">
      <c r="O91" s="176">
        <v>36803.610884124901</v>
      </c>
      <c r="P91" s="142">
        <v>1</v>
      </c>
    </row>
    <row r="92" spans="15:16" x14ac:dyDescent="0.3">
      <c r="O92" s="176">
        <v>36896.231419764852</v>
      </c>
      <c r="P92" s="142">
        <v>1</v>
      </c>
    </row>
    <row r="93" spans="15:16" x14ac:dyDescent="0.3">
      <c r="O93" s="176">
        <v>37091.501177363418</v>
      </c>
      <c r="P93" s="142">
        <v>1</v>
      </c>
    </row>
    <row r="94" spans="15:16" x14ac:dyDescent="0.3">
      <c r="O94" s="176">
        <v>37321.271499323564</v>
      </c>
      <c r="P94" s="142">
        <v>1</v>
      </c>
    </row>
    <row r="95" spans="15:16" x14ac:dyDescent="0.3">
      <c r="O95" s="176">
        <v>37437.134862025428</v>
      </c>
      <c r="P95" s="142">
        <v>1</v>
      </c>
    </row>
    <row r="96" spans="15:16" x14ac:dyDescent="0.3">
      <c r="O96" s="176">
        <v>37816.222530921121</v>
      </c>
      <c r="P96" s="142">
        <v>1</v>
      </c>
    </row>
    <row r="97" spans="15:16" x14ac:dyDescent="0.3">
      <c r="O97" s="176">
        <v>37829.268804612046</v>
      </c>
      <c r="P97" s="142">
        <v>1</v>
      </c>
    </row>
    <row r="98" spans="15:16" x14ac:dyDescent="0.3">
      <c r="O98" s="176">
        <v>37991.062353045687</v>
      </c>
      <c r="P98" s="142">
        <v>1</v>
      </c>
    </row>
    <row r="99" spans="15:16" x14ac:dyDescent="0.3">
      <c r="O99" s="176">
        <v>38775.18157948905</v>
      </c>
      <c r="P99" s="142">
        <v>1</v>
      </c>
    </row>
    <row r="100" spans="15:16" x14ac:dyDescent="0.3">
      <c r="O100" s="176">
        <v>38824.019082415442</v>
      </c>
      <c r="P100" s="142">
        <v>1</v>
      </c>
    </row>
    <row r="101" spans="15:16" x14ac:dyDescent="0.3">
      <c r="O101" s="176">
        <v>39151.991983995867</v>
      </c>
      <c r="P101" s="142">
        <v>1</v>
      </c>
    </row>
    <row r="102" spans="15:16" x14ac:dyDescent="0.3">
      <c r="O102" s="176">
        <v>39237.365242592838</v>
      </c>
      <c r="P102" s="142">
        <v>1</v>
      </c>
    </row>
    <row r="103" spans="15:16" x14ac:dyDescent="0.3">
      <c r="O103" s="176">
        <v>39300.334489914312</v>
      </c>
      <c r="P103" s="142">
        <v>1</v>
      </c>
    </row>
    <row r="104" spans="15:16" x14ac:dyDescent="0.3">
      <c r="O104" s="176">
        <v>39754.609337050897</v>
      </c>
      <c r="P104" s="142">
        <v>1</v>
      </c>
    </row>
    <row r="105" spans="15:16" x14ac:dyDescent="0.3">
      <c r="O105" s="176">
        <v>39758.63088495488</v>
      </c>
      <c r="P105" s="142">
        <v>1</v>
      </c>
    </row>
    <row r="106" spans="15:16" x14ac:dyDescent="0.3">
      <c r="O106" s="176">
        <v>39812.640849840049</v>
      </c>
      <c r="P106" s="142">
        <v>1</v>
      </c>
    </row>
    <row r="107" spans="15:16" x14ac:dyDescent="0.3">
      <c r="O107" s="176">
        <v>39856.795868031593</v>
      </c>
      <c r="P107" s="142">
        <v>1</v>
      </c>
    </row>
    <row r="108" spans="15:16" x14ac:dyDescent="0.3">
      <c r="O108" s="176">
        <v>39884.030645654362</v>
      </c>
      <c r="P108" s="142">
        <v>1</v>
      </c>
    </row>
    <row r="109" spans="15:16" x14ac:dyDescent="0.3">
      <c r="O109" s="176">
        <v>39916.369411993132</v>
      </c>
      <c r="P109" s="142">
        <v>1</v>
      </c>
    </row>
    <row r="110" spans="15:16" x14ac:dyDescent="0.3">
      <c r="O110" s="176">
        <v>40019.000764123601</v>
      </c>
      <c r="P110" s="142">
        <v>1</v>
      </c>
    </row>
    <row r="111" spans="15:16" x14ac:dyDescent="0.3">
      <c r="O111" s="176">
        <v>40024.365659044677</v>
      </c>
      <c r="P111" s="142">
        <v>1</v>
      </c>
    </row>
    <row r="112" spans="15:16" x14ac:dyDescent="0.3">
      <c r="O112" s="176">
        <v>40030.218781902717</v>
      </c>
      <c r="P112" s="142">
        <v>1</v>
      </c>
    </row>
    <row r="113" spans="15:16" x14ac:dyDescent="0.3">
      <c r="O113" s="176">
        <v>40035.780472390725</v>
      </c>
      <c r="P113" s="142">
        <v>1</v>
      </c>
    </row>
    <row r="114" spans="15:16" x14ac:dyDescent="0.3">
      <c r="O114" s="176">
        <v>40181.377227309873</v>
      </c>
      <c r="P114" s="142">
        <v>1</v>
      </c>
    </row>
    <row r="115" spans="15:16" x14ac:dyDescent="0.3">
      <c r="O115" s="176">
        <v>40633.110467908256</v>
      </c>
      <c r="P115" s="142">
        <v>1</v>
      </c>
    </row>
    <row r="116" spans="15:16" x14ac:dyDescent="0.3">
      <c r="O116" s="176">
        <v>40651.336661200236</v>
      </c>
      <c r="P116" s="142">
        <v>1</v>
      </c>
    </row>
    <row r="117" spans="15:16" x14ac:dyDescent="0.3">
      <c r="O117" s="176">
        <v>40662.072978755583</v>
      </c>
      <c r="P117" s="142">
        <v>1</v>
      </c>
    </row>
    <row r="118" spans="15:16" x14ac:dyDescent="0.3">
      <c r="O118" s="176">
        <v>40686.202300626399</v>
      </c>
      <c r="P118" s="142">
        <v>1</v>
      </c>
    </row>
    <row r="119" spans="15:16" x14ac:dyDescent="0.3">
      <c r="O119" s="176">
        <v>40715.599968222887</v>
      </c>
      <c r="P119" s="142">
        <v>1</v>
      </c>
    </row>
    <row r="120" spans="15:16" x14ac:dyDescent="0.3">
      <c r="O120" s="176">
        <v>40778.682140094556</v>
      </c>
      <c r="P120" s="142">
        <v>1</v>
      </c>
    </row>
    <row r="121" spans="15:16" x14ac:dyDescent="0.3">
      <c r="O121" s="176">
        <v>40838.278042431273</v>
      </c>
      <c r="P121" s="142">
        <v>1</v>
      </c>
    </row>
    <row r="122" spans="15:16" x14ac:dyDescent="0.3">
      <c r="O122" s="176">
        <v>40865.369696898058</v>
      </c>
      <c r="P122" s="142">
        <v>1</v>
      </c>
    </row>
    <row r="123" spans="15:16" x14ac:dyDescent="0.3">
      <c r="O123" s="176">
        <v>40866.359774112418</v>
      </c>
      <c r="P123" s="142">
        <v>1</v>
      </c>
    </row>
    <row r="124" spans="15:16" x14ac:dyDescent="0.3">
      <c r="O124" s="176">
        <v>40925.300813754016</v>
      </c>
      <c r="P124" s="142">
        <v>1</v>
      </c>
    </row>
    <row r="125" spans="15:16" x14ac:dyDescent="0.3">
      <c r="O125" s="176">
        <v>40959.850989315673</v>
      </c>
      <c r="P125" s="142">
        <v>1</v>
      </c>
    </row>
    <row r="126" spans="15:16" x14ac:dyDescent="0.3">
      <c r="O126" s="176">
        <v>41186.068800405752</v>
      </c>
      <c r="P126" s="142">
        <v>1</v>
      </c>
    </row>
    <row r="127" spans="15:16" x14ac:dyDescent="0.3">
      <c r="O127" s="176">
        <v>41239.547787582982</v>
      </c>
      <c r="P127" s="142">
        <v>1</v>
      </c>
    </row>
    <row r="128" spans="15:16" x14ac:dyDescent="0.3">
      <c r="O128" s="176">
        <v>41246.059313521131</v>
      </c>
      <c r="P128" s="142">
        <v>1</v>
      </c>
    </row>
    <row r="129" spans="15:16" x14ac:dyDescent="0.3">
      <c r="O129" s="176">
        <v>41333.010994959492</v>
      </c>
      <c r="P129" s="142">
        <v>1</v>
      </c>
    </row>
    <row r="130" spans="15:16" x14ac:dyDescent="0.3">
      <c r="O130" s="176">
        <v>41432.316372283611</v>
      </c>
      <c r="P130" s="142">
        <v>1</v>
      </c>
    </row>
    <row r="131" spans="15:16" x14ac:dyDescent="0.3">
      <c r="O131" s="176">
        <v>41580.65403005531</v>
      </c>
      <c r="P131" s="142">
        <v>1</v>
      </c>
    </row>
    <row r="132" spans="15:16" x14ac:dyDescent="0.3">
      <c r="O132" s="176">
        <v>42313.446192692718</v>
      </c>
      <c r="P132" s="142">
        <v>1</v>
      </c>
    </row>
    <row r="133" spans="15:16" x14ac:dyDescent="0.3">
      <c r="O133" s="176">
        <v>42332.071542578327</v>
      </c>
      <c r="P133" s="142">
        <v>1</v>
      </c>
    </row>
    <row r="134" spans="15:16" x14ac:dyDescent="0.3">
      <c r="O134" s="176">
        <v>42475.500420571429</v>
      </c>
      <c r="P134" s="142">
        <v>1</v>
      </c>
    </row>
    <row r="135" spans="15:16" x14ac:dyDescent="0.3">
      <c r="O135" s="176">
        <v>42543.575888567488</v>
      </c>
      <c r="P135" s="142">
        <v>1</v>
      </c>
    </row>
    <row r="136" spans="15:16" x14ac:dyDescent="0.3">
      <c r="O136" s="176">
        <v>42600.242698461538</v>
      </c>
      <c r="P136" s="142">
        <v>1</v>
      </c>
    </row>
    <row r="137" spans="15:16" x14ac:dyDescent="0.3">
      <c r="O137" s="176">
        <v>43178.645785778426</v>
      </c>
      <c r="P137" s="142">
        <v>1</v>
      </c>
    </row>
    <row r="138" spans="15:16" x14ac:dyDescent="0.3">
      <c r="O138" s="176">
        <v>43200.581476303269</v>
      </c>
      <c r="P138" s="142">
        <v>1</v>
      </c>
    </row>
    <row r="139" spans="15:16" x14ac:dyDescent="0.3">
      <c r="O139" s="176">
        <v>43284.850906853455</v>
      </c>
      <c r="P139" s="142">
        <v>1</v>
      </c>
    </row>
    <row r="140" spans="15:16" x14ac:dyDescent="0.3">
      <c r="O140" s="176">
        <v>43489.914882770718</v>
      </c>
      <c r="P140" s="142">
        <v>1</v>
      </c>
    </row>
    <row r="141" spans="15:16" x14ac:dyDescent="0.3">
      <c r="O141" s="176">
        <v>43571.721263725354</v>
      </c>
      <c r="P141" s="142">
        <v>1</v>
      </c>
    </row>
    <row r="142" spans="15:16" x14ac:dyDescent="0.3">
      <c r="O142" s="176">
        <v>43645.795916513904</v>
      </c>
      <c r="P142" s="142">
        <v>1</v>
      </c>
    </row>
    <row r="143" spans="15:16" x14ac:dyDescent="0.3">
      <c r="O143" s="176">
        <v>43706.470677117984</v>
      </c>
      <c r="P143" s="142">
        <v>1</v>
      </c>
    </row>
    <row r="144" spans="15:16" x14ac:dyDescent="0.3">
      <c r="O144" s="176">
        <v>43729.133549984435</v>
      </c>
      <c r="P144" s="142">
        <v>1</v>
      </c>
    </row>
    <row r="145" spans="15:16" x14ac:dyDescent="0.3">
      <c r="O145" s="176">
        <v>43784.248471741164</v>
      </c>
      <c r="P145" s="142">
        <v>1</v>
      </c>
    </row>
    <row r="146" spans="15:16" x14ac:dyDescent="0.3">
      <c r="O146" s="176">
        <v>43898.228228024876</v>
      </c>
      <c r="P146" s="142">
        <v>1</v>
      </c>
    </row>
    <row r="147" spans="15:16" x14ac:dyDescent="0.3">
      <c r="O147" s="176">
        <v>44039.900260509741</v>
      </c>
      <c r="P147" s="142">
        <v>1</v>
      </c>
    </row>
    <row r="148" spans="15:16" x14ac:dyDescent="0.3">
      <c r="O148" s="176">
        <v>44075.702827958768</v>
      </c>
      <c r="P148" s="142">
        <v>1</v>
      </c>
    </row>
    <row r="149" spans="15:16" x14ac:dyDescent="0.3">
      <c r="O149" s="176">
        <v>44282.685244702174</v>
      </c>
      <c r="P149" s="142">
        <v>1</v>
      </c>
    </row>
    <row r="150" spans="15:16" x14ac:dyDescent="0.3">
      <c r="O150" s="176">
        <v>44344.822993100017</v>
      </c>
      <c r="P150" s="142">
        <v>1</v>
      </c>
    </row>
    <row r="151" spans="15:16" x14ac:dyDescent="0.3">
      <c r="O151" s="176">
        <v>44413.709158681326</v>
      </c>
      <c r="P151" s="142">
        <v>1</v>
      </c>
    </row>
    <row r="152" spans="15:16" x14ac:dyDescent="0.3">
      <c r="O152" s="176">
        <v>44483.209592106941</v>
      </c>
      <c r="P152" s="142">
        <v>1</v>
      </c>
    </row>
    <row r="153" spans="15:16" x14ac:dyDescent="0.3">
      <c r="O153" s="176">
        <v>45507.924137944276</v>
      </c>
      <c r="P153" s="142">
        <v>1</v>
      </c>
    </row>
    <row r="154" spans="15:16" x14ac:dyDescent="0.3">
      <c r="O154" s="176">
        <v>45589.166031806548</v>
      </c>
      <c r="P154" s="142">
        <v>1</v>
      </c>
    </row>
    <row r="155" spans="15:16" x14ac:dyDescent="0.3">
      <c r="O155" s="176">
        <v>45764.144825449323</v>
      </c>
      <c r="P155" s="142">
        <v>1</v>
      </c>
    </row>
    <row r="156" spans="15:16" x14ac:dyDescent="0.3">
      <c r="O156" s="176">
        <v>47984.947140124736</v>
      </c>
      <c r="P156" s="142">
        <v>1</v>
      </c>
    </row>
    <row r="157" spans="15:16" x14ac:dyDescent="0.3">
      <c r="O157" s="176">
        <v>48060.258989097456</v>
      </c>
      <c r="P157" s="142">
        <v>1</v>
      </c>
    </row>
    <row r="158" spans="15:16" x14ac:dyDescent="0.3">
      <c r="O158" s="176">
        <v>48067.357244282335</v>
      </c>
      <c r="P158" s="142">
        <v>1</v>
      </c>
    </row>
    <row r="159" spans="15:16" x14ac:dyDescent="0.3">
      <c r="O159" s="176">
        <v>48152.779339252746</v>
      </c>
      <c r="P159" s="142">
        <v>1</v>
      </c>
    </row>
    <row r="160" spans="15:16" x14ac:dyDescent="0.3">
      <c r="O160" s="176">
        <v>48237.616281555005</v>
      </c>
      <c r="P160" s="142">
        <v>1</v>
      </c>
    </row>
    <row r="161" spans="15:16" x14ac:dyDescent="0.3">
      <c r="O161" s="176">
        <v>48645.179655034619</v>
      </c>
      <c r="P161" s="142">
        <v>1</v>
      </c>
    </row>
    <row r="162" spans="15:16" x14ac:dyDescent="0.3">
      <c r="O162" s="176">
        <v>48805.231457315218</v>
      </c>
      <c r="P162" s="142">
        <v>1</v>
      </c>
    </row>
    <row r="163" spans="15:16" x14ac:dyDescent="0.3">
      <c r="O163" s="176">
        <v>49046.481042526131</v>
      </c>
      <c r="P163" s="142">
        <v>1</v>
      </c>
    </row>
    <row r="164" spans="15:16" x14ac:dyDescent="0.3">
      <c r="O164" s="176">
        <v>49345.295585985106</v>
      </c>
      <c r="P164" s="142">
        <v>1</v>
      </c>
    </row>
    <row r="165" spans="15:16" x14ac:dyDescent="0.3">
      <c r="O165" s="176">
        <v>49428.969399838054</v>
      </c>
      <c r="P165" s="142">
        <v>1</v>
      </c>
    </row>
    <row r="166" spans="15:16" x14ac:dyDescent="0.3">
      <c r="O166" s="176">
        <v>49448.974936276107</v>
      </c>
      <c r="P166" s="142">
        <v>1</v>
      </c>
    </row>
    <row r="167" spans="15:16" x14ac:dyDescent="0.3">
      <c r="O167" s="176">
        <v>49565.979039013182</v>
      </c>
      <c r="P167" s="142">
        <v>1</v>
      </c>
    </row>
    <row r="168" spans="15:16" x14ac:dyDescent="0.3">
      <c r="O168" s="176">
        <v>49743.214019509003</v>
      </c>
      <c r="P168" s="142">
        <v>1</v>
      </c>
    </row>
    <row r="169" spans="15:16" x14ac:dyDescent="0.3">
      <c r="O169" s="176">
        <v>49797.106018524006</v>
      </c>
      <c r="P169" s="142">
        <v>1</v>
      </c>
    </row>
    <row r="170" spans="15:16" x14ac:dyDescent="0.3">
      <c r="O170" s="176">
        <v>49861.965386324628</v>
      </c>
      <c r="P170" s="142">
        <v>1</v>
      </c>
    </row>
    <row r="171" spans="15:16" x14ac:dyDescent="0.3">
      <c r="O171" s="176" t="s">
        <v>96</v>
      </c>
      <c r="P171" s="142">
        <v>161</v>
      </c>
    </row>
  </sheetData>
  <mergeCells count="1">
    <mergeCell ref="B2:G5"/>
  </mergeCells>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1FA31-F475-4402-AD88-8C4E8B8A947E}">
  <dimension ref="A1:J75"/>
  <sheetViews>
    <sheetView showGridLines="0" topLeftCell="A25" zoomScale="90" zoomScaleNormal="90" workbookViewId="0">
      <selection activeCell="F32" sqref="F32"/>
    </sheetView>
  </sheetViews>
  <sheetFormatPr defaultRowHeight="14.4" x14ac:dyDescent="0.3"/>
  <cols>
    <col min="2" max="2" width="40.77734375" bestFit="1" customWidth="1"/>
    <col min="3" max="3" width="18.6640625" style="66" bestFit="1" customWidth="1"/>
    <col min="4" max="4" width="42" customWidth="1"/>
    <col min="5" max="5" width="11.21875" style="99" bestFit="1" customWidth="1"/>
    <col min="6" max="6" width="17.33203125" style="171" customWidth="1"/>
    <col min="7" max="7" width="20.6640625" style="99" customWidth="1"/>
    <col min="8" max="8" width="28.109375" style="99" bestFit="1" customWidth="1"/>
    <col min="9" max="9" width="15.5546875" bestFit="1" customWidth="1"/>
    <col min="10" max="10" width="3.77734375" bestFit="1" customWidth="1"/>
    <col min="11" max="12" width="10.77734375" bestFit="1" customWidth="1"/>
  </cols>
  <sheetData>
    <row r="1" spans="2:3" x14ac:dyDescent="0.3">
      <c r="B1" s="71"/>
      <c r="C1" s="100"/>
    </row>
    <row r="2" spans="2:3" x14ac:dyDescent="0.3">
      <c r="C2" s="100"/>
    </row>
    <row r="3" spans="2:3" ht="21" x14ac:dyDescent="0.4">
      <c r="B3" s="101" t="s">
        <v>26</v>
      </c>
      <c r="C3" s="100"/>
    </row>
    <row r="4" spans="2:3" x14ac:dyDescent="0.3">
      <c r="B4" s="102" t="s">
        <v>92</v>
      </c>
      <c r="C4" s="103"/>
    </row>
    <row r="5" spans="2:3" x14ac:dyDescent="0.3">
      <c r="B5" s="62" t="s">
        <v>90</v>
      </c>
      <c r="C5" s="63">
        <f>AVERAGE('1-4. Gather employee data'!J13:J99980)/'1-4. Gather employee data'!H13</f>
        <v>37.161984779299786</v>
      </c>
    </row>
    <row r="6" spans="2:3" x14ac:dyDescent="0.3">
      <c r="B6" s="62" t="s">
        <v>56</v>
      </c>
      <c r="C6" s="64">
        <f>AVERAGE('1-4. Gather employee data'!K13:K99980)</f>
        <v>17.360149814833353</v>
      </c>
    </row>
    <row r="7" spans="2:3" x14ac:dyDescent="0.3">
      <c r="B7" s="62" t="s">
        <v>57</v>
      </c>
      <c r="C7" s="65">
        <f>AVERAGE('1-4. Gather employee data'!I13:I99980)</f>
        <v>33639.603928663892</v>
      </c>
    </row>
    <row r="9" spans="2:3" x14ac:dyDescent="0.3">
      <c r="B9" s="102" t="s">
        <v>91</v>
      </c>
      <c r="C9" s="104"/>
    </row>
    <row r="10" spans="2:3" x14ac:dyDescent="0.3">
      <c r="B10" s="62" t="s">
        <v>54</v>
      </c>
      <c r="C10" s="64">
        <f>AVERAGE('7. Analyze living wage data'!Q13:Q579)</f>
        <v>16.330970017636577</v>
      </c>
    </row>
    <row r="11" spans="2:3" x14ac:dyDescent="0.3">
      <c r="B11" s="62" t="s">
        <v>55</v>
      </c>
      <c r="C11" s="65">
        <f>AVERAGE('7. Analyze living wage data'!R13:R579)</f>
        <v>33968.417636684404</v>
      </c>
    </row>
    <row r="12" spans="2:3" x14ac:dyDescent="0.3">
      <c r="B12" s="16" t="s">
        <v>27</v>
      </c>
      <c r="C12" s="67">
        <f>COUNTIF('7. Analyze living wage data'!$U$13:$U$1048576,"Yes")/COUNTA('7. Analyze living wage data'!$U$13:$U$1048576)</f>
        <v>0.47089947089947087</v>
      </c>
    </row>
    <row r="13" spans="2:3" x14ac:dyDescent="0.3">
      <c r="B13" s="113" t="s">
        <v>115</v>
      </c>
      <c r="C13" s="67">
        <f>COUNTIF('7. Analyze living wage data'!$Y$13:$Y$1048576,"Yes")/COUNTA('7. Analyze living wage data'!$Y$13:$Y$1048576)</f>
        <v>0.63492063492063489</v>
      </c>
    </row>
    <row r="16" spans="2:3" ht="21.6" thickBot="1" x14ac:dyDescent="0.45">
      <c r="B16" s="101" t="s">
        <v>116</v>
      </c>
    </row>
    <row r="17" spans="2:8" ht="16.2" thickBot="1" x14ac:dyDescent="0.35">
      <c r="B17" s="115" t="s">
        <v>117</v>
      </c>
      <c r="C17" s="106"/>
      <c r="D17" s="114"/>
    </row>
    <row r="18" spans="2:8" s="261" customFormat="1" ht="29.4" thickBot="1" x14ac:dyDescent="0.35">
      <c r="B18" s="157" t="s">
        <v>95</v>
      </c>
      <c r="C18" s="178" t="s">
        <v>146</v>
      </c>
      <c r="D18" s="145" t="s">
        <v>170</v>
      </c>
      <c r="E18" s="144"/>
      <c r="F18" s="260"/>
    </row>
    <row r="19" spans="2:8" x14ac:dyDescent="0.3">
      <c r="B19" s="123" t="s">
        <v>78</v>
      </c>
      <c r="C19" s="119">
        <v>17.460000000000029</v>
      </c>
      <c r="D19" s="179">
        <v>36316.799999999894</v>
      </c>
      <c r="E19" s="66"/>
      <c r="G19" s="118"/>
      <c r="H19" s="118"/>
    </row>
    <row r="20" spans="2:8" x14ac:dyDescent="0.3">
      <c r="B20" s="124" t="s">
        <v>76</v>
      </c>
      <c r="C20" s="120">
        <v>24.81</v>
      </c>
      <c r="D20" s="180">
        <v>51604.799999999996</v>
      </c>
      <c r="E20" s="66"/>
    </row>
    <row r="21" spans="2:8" x14ac:dyDescent="0.3">
      <c r="B21" s="124" t="s">
        <v>77</v>
      </c>
      <c r="C21" s="120">
        <v>21.089999999999996</v>
      </c>
      <c r="D21" s="180">
        <v>43867.19999999999</v>
      </c>
      <c r="E21" s="66"/>
    </row>
    <row r="22" spans="2:8" x14ac:dyDescent="0.3">
      <c r="B22" s="124" t="s">
        <v>134</v>
      </c>
      <c r="C22" s="120">
        <v>15.699999999999973</v>
      </c>
      <c r="D22" s="180">
        <v>32656</v>
      </c>
      <c r="E22" s="66"/>
    </row>
    <row r="23" spans="2:8" x14ac:dyDescent="0.3">
      <c r="B23" s="124" t="s">
        <v>142</v>
      </c>
      <c r="C23" s="120">
        <v>15.319999999999979</v>
      </c>
      <c r="D23" s="180">
        <v>31865.60000000006</v>
      </c>
      <c r="E23" s="66"/>
    </row>
    <row r="24" spans="2:8" ht="15" thickBot="1" x14ac:dyDescent="0.35">
      <c r="B24" s="125" t="s">
        <v>161</v>
      </c>
      <c r="C24" s="120">
        <v>15.52999999999998</v>
      </c>
      <c r="D24" s="180">
        <v>32302.399999999958</v>
      </c>
      <c r="E24" s="66"/>
    </row>
    <row r="25" spans="2:8" ht="15" thickBot="1" x14ac:dyDescent="0.35">
      <c r="B25" s="126" t="s">
        <v>96</v>
      </c>
      <c r="C25" s="121">
        <v>16.330970017636648</v>
      </c>
      <c r="D25" s="181">
        <v>33968.417636684018</v>
      </c>
    </row>
    <row r="26" spans="2:8" x14ac:dyDescent="0.3">
      <c r="B26" s="183" t="s">
        <v>171</v>
      </c>
    </row>
    <row r="27" spans="2:8" ht="15" thickBot="1" x14ac:dyDescent="0.35"/>
    <row r="28" spans="2:8" ht="16.2" thickBot="1" x14ac:dyDescent="0.35">
      <c r="B28" s="112" t="s">
        <v>101</v>
      </c>
      <c r="C28" s="106"/>
      <c r="D28" s="106"/>
      <c r="E28" s="107"/>
    </row>
    <row r="29" spans="2:8" ht="15" thickBot="1" x14ac:dyDescent="0.35">
      <c r="B29" s="122" t="s">
        <v>126</v>
      </c>
      <c r="C29" s="127" t="s">
        <v>99</v>
      </c>
      <c r="D29" s="128"/>
      <c r="E29" s="129"/>
    </row>
    <row r="30" spans="2:8" ht="15" thickBot="1" x14ac:dyDescent="0.35">
      <c r="B30" s="122" t="s">
        <v>95</v>
      </c>
      <c r="C30" s="128" t="s">
        <v>97</v>
      </c>
      <c r="D30" s="129" t="s">
        <v>98</v>
      </c>
      <c r="E30" s="130" t="s">
        <v>96</v>
      </c>
    </row>
    <row r="31" spans="2:8" x14ac:dyDescent="0.3">
      <c r="B31" s="123" t="s">
        <v>78</v>
      </c>
      <c r="C31" s="131">
        <v>78</v>
      </c>
      <c r="D31" s="132">
        <v>83</v>
      </c>
      <c r="E31" s="133">
        <v>161</v>
      </c>
      <c r="F31" s="172">
        <f>D31/E31</f>
        <v>0.51552795031055898</v>
      </c>
    </row>
    <row r="32" spans="2:8" x14ac:dyDescent="0.3">
      <c r="B32" s="124" t="s">
        <v>76</v>
      </c>
      <c r="C32" s="134">
        <v>5</v>
      </c>
      <c r="D32" s="108"/>
      <c r="E32" s="109">
        <v>5</v>
      </c>
      <c r="F32" s="172">
        <f t="shared" ref="F32:F37" si="0">D32/E32</f>
        <v>0</v>
      </c>
    </row>
    <row r="33" spans="1:10" x14ac:dyDescent="0.3">
      <c r="B33" s="124" t="s">
        <v>77</v>
      </c>
      <c r="C33" s="134">
        <v>11</v>
      </c>
      <c r="D33" s="108">
        <v>6</v>
      </c>
      <c r="E33" s="109">
        <v>17</v>
      </c>
      <c r="F33" s="172">
        <f t="shared" si="0"/>
        <v>0.35294117647058826</v>
      </c>
    </row>
    <row r="34" spans="1:10" x14ac:dyDescent="0.3">
      <c r="A34" s="105"/>
      <c r="B34" s="124" t="s">
        <v>134</v>
      </c>
      <c r="C34" s="134">
        <v>117</v>
      </c>
      <c r="D34" s="108">
        <v>62</v>
      </c>
      <c r="E34" s="109">
        <v>179</v>
      </c>
      <c r="F34" s="172">
        <f>D34/E34</f>
        <v>0.34636871508379891</v>
      </c>
      <c r="G34" s="98"/>
      <c r="H34" s="98"/>
      <c r="I34" s="85"/>
      <c r="J34" s="85"/>
    </row>
    <row r="35" spans="1:10" x14ac:dyDescent="0.3">
      <c r="B35" s="124" t="s">
        <v>142</v>
      </c>
      <c r="C35" s="134">
        <v>35</v>
      </c>
      <c r="D35" s="108">
        <v>98</v>
      </c>
      <c r="E35" s="109">
        <v>133</v>
      </c>
      <c r="F35" s="172">
        <f t="shared" si="0"/>
        <v>0.73684210526315785</v>
      </c>
    </row>
    <row r="36" spans="1:10" ht="15" thickBot="1" x14ac:dyDescent="0.35">
      <c r="B36" s="125" t="s">
        <v>161</v>
      </c>
      <c r="C36" s="134">
        <v>54</v>
      </c>
      <c r="D36" s="108">
        <v>18</v>
      </c>
      <c r="E36" s="109">
        <v>72</v>
      </c>
      <c r="F36" s="172">
        <f>D36/E36</f>
        <v>0.25</v>
      </c>
    </row>
    <row r="37" spans="1:10" ht="15" thickBot="1" x14ac:dyDescent="0.35">
      <c r="B37" s="126" t="s">
        <v>96</v>
      </c>
      <c r="C37" s="135">
        <v>300</v>
      </c>
      <c r="D37" s="110">
        <v>267</v>
      </c>
      <c r="E37" s="111">
        <v>567</v>
      </c>
      <c r="F37" s="174">
        <f t="shared" si="0"/>
        <v>0.47089947089947087</v>
      </c>
    </row>
    <row r="38" spans="1:10" ht="15" thickBot="1" x14ac:dyDescent="0.35"/>
    <row r="39" spans="1:10" ht="16.2" thickBot="1" x14ac:dyDescent="0.35">
      <c r="B39" s="112" t="s">
        <v>100</v>
      </c>
      <c r="C39" s="106"/>
      <c r="D39" s="106"/>
      <c r="E39" s="107"/>
      <c r="F39" s="173"/>
    </row>
    <row r="40" spans="1:10" ht="15" thickBot="1" x14ac:dyDescent="0.35">
      <c r="B40" s="122" t="s">
        <v>126</v>
      </c>
      <c r="C40" s="127" t="s">
        <v>99</v>
      </c>
      <c r="D40" s="128"/>
      <c r="E40" s="129"/>
    </row>
    <row r="41" spans="1:10" ht="15" thickBot="1" x14ac:dyDescent="0.35">
      <c r="B41" s="122" t="s">
        <v>95</v>
      </c>
      <c r="C41" s="128" t="s">
        <v>97</v>
      </c>
      <c r="D41" s="129" t="s">
        <v>98</v>
      </c>
      <c r="E41" s="130" t="s">
        <v>96</v>
      </c>
    </row>
    <row r="42" spans="1:10" x14ac:dyDescent="0.3">
      <c r="B42" s="123" t="s">
        <v>78</v>
      </c>
      <c r="C42" s="131">
        <v>74</v>
      </c>
      <c r="D42" s="132">
        <v>87</v>
      </c>
      <c r="E42" s="133">
        <v>161</v>
      </c>
      <c r="F42" s="172">
        <f>D42/E42</f>
        <v>0.54037267080745344</v>
      </c>
    </row>
    <row r="43" spans="1:10" x14ac:dyDescent="0.3">
      <c r="B43" s="124" t="s">
        <v>76</v>
      </c>
      <c r="C43" s="134">
        <v>4</v>
      </c>
      <c r="D43" s="108">
        <v>1</v>
      </c>
      <c r="E43" s="109">
        <v>5</v>
      </c>
      <c r="F43" s="172">
        <f t="shared" ref="F43:F48" si="1">D43/E43</f>
        <v>0.2</v>
      </c>
    </row>
    <row r="44" spans="1:10" x14ac:dyDescent="0.3">
      <c r="B44" s="124" t="s">
        <v>77</v>
      </c>
      <c r="C44" s="134">
        <v>12</v>
      </c>
      <c r="D44" s="108">
        <v>5</v>
      </c>
      <c r="E44" s="109">
        <v>17</v>
      </c>
      <c r="F44" s="172">
        <f t="shared" si="1"/>
        <v>0.29411764705882354</v>
      </c>
    </row>
    <row r="45" spans="1:10" x14ac:dyDescent="0.3">
      <c r="B45" s="124" t="s">
        <v>134</v>
      </c>
      <c r="C45" s="134">
        <v>70</v>
      </c>
      <c r="D45" s="108">
        <v>109</v>
      </c>
      <c r="E45" s="109">
        <v>179</v>
      </c>
      <c r="F45" s="172">
        <f t="shared" si="1"/>
        <v>0.60893854748603349</v>
      </c>
    </row>
    <row r="46" spans="1:10" x14ac:dyDescent="0.3">
      <c r="B46" s="124" t="s">
        <v>142</v>
      </c>
      <c r="C46" s="134">
        <v>23</v>
      </c>
      <c r="D46" s="108">
        <v>110</v>
      </c>
      <c r="E46" s="109">
        <v>133</v>
      </c>
      <c r="F46" s="172">
        <f>D46/E46</f>
        <v>0.82706766917293228</v>
      </c>
    </row>
    <row r="47" spans="1:10" ht="15" thickBot="1" x14ac:dyDescent="0.35">
      <c r="B47" s="125" t="s">
        <v>161</v>
      </c>
      <c r="C47" s="134">
        <v>24</v>
      </c>
      <c r="D47" s="108">
        <v>48</v>
      </c>
      <c r="E47" s="109">
        <v>72</v>
      </c>
      <c r="F47" s="172">
        <f t="shared" si="1"/>
        <v>0.66666666666666663</v>
      </c>
    </row>
    <row r="48" spans="1:10" ht="15" thickBot="1" x14ac:dyDescent="0.35">
      <c r="B48" s="126" t="s">
        <v>96</v>
      </c>
      <c r="C48" s="135">
        <v>207</v>
      </c>
      <c r="D48" s="110">
        <v>360</v>
      </c>
      <c r="E48" s="111">
        <v>567</v>
      </c>
      <c r="F48" s="174">
        <f t="shared" si="1"/>
        <v>0.63492063492063489</v>
      </c>
    </row>
    <row r="51" spans="2:3" ht="28.8" x14ac:dyDescent="0.3">
      <c r="B51" s="85" t="s">
        <v>95</v>
      </c>
      <c r="C51" s="160" t="s">
        <v>126</v>
      </c>
    </row>
    <row r="52" spans="2:3" x14ac:dyDescent="0.3">
      <c r="B52" s="141" t="s">
        <v>18</v>
      </c>
      <c r="C52" s="161">
        <v>17</v>
      </c>
    </row>
    <row r="53" spans="2:3" x14ac:dyDescent="0.3">
      <c r="B53" s="141" t="s">
        <v>12</v>
      </c>
      <c r="C53" s="161">
        <v>161</v>
      </c>
    </row>
    <row r="54" spans="2:3" x14ac:dyDescent="0.3">
      <c r="B54" s="141" t="s">
        <v>19</v>
      </c>
      <c r="C54" s="161">
        <v>5</v>
      </c>
    </row>
    <row r="55" spans="2:3" x14ac:dyDescent="0.3">
      <c r="B55" s="141" t="s">
        <v>138</v>
      </c>
      <c r="C55" s="161">
        <v>179</v>
      </c>
    </row>
    <row r="56" spans="2:3" x14ac:dyDescent="0.3">
      <c r="B56" s="141" t="s">
        <v>144</v>
      </c>
      <c r="C56" s="161">
        <v>133</v>
      </c>
    </row>
    <row r="57" spans="2:3" x14ac:dyDescent="0.3">
      <c r="B57" s="141" t="s">
        <v>164</v>
      </c>
      <c r="C57" s="161">
        <v>72</v>
      </c>
    </row>
    <row r="58" spans="2:3" x14ac:dyDescent="0.3">
      <c r="B58" s="141" t="s">
        <v>96</v>
      </c>
      <c r="C58" s="161">
        <v>567</v>
      </c>
    </row>
    <row r="59" spans="2:3" x14ac:dyDescent="0.3">
      <c r="C59" s="159"/>
    </row>
    <row r="60" spans="2:3" x14ac:dyDescent="0.3">
      <c r="C60" s="159"/>
    </row>
    <row r="61" spans="2:3" x14ac:dyDescent="0.3">
      <c r="C61" s="159"/>
    </row>
    <row r="62" spans="2:3" x14ac:dyDescent="0.3">
      <c r="C62" s="159"/>
    </row>
    <row r="63" spans="2:3" x14ac:dyDescent="0.3">
      <c r="C63" s="159"/>
    </row>
    <row r="64" spans="2:3" x14ac:dyDescent="0.3">
      <c r="C64" s="159"/>
    </row>
    <row r="65" spans="3:3" x14ac:dyDescent="0.3">
      <c r="C65" s="159"/>
    </row>
    <row r="66" spans="3:3" x14ac:dyDescent="0.3">
      <c r="C66" s="159"/>
    </row>
    <row r="67" spans="3:3" x14ac:dyDescent="0.3">
      <c r="C67" s="159"/>
    </row>
    <row r="68" spans="3:3" x14ac:dyDescent="0.3">
      <c r="C68" s="159"/>
    </row>
    <row r="69" spans="3:3" x14ac:dyDescent="0.3">
      <c r="C69" s="159"/>
    </row>
    <row r="70" spans="3:3" x14ac:dyDescent="0.3">
      <c r="C70" s="159"/>
    </row>
    <row r="71" spans="3:3" x14ac:dyDescent="0.3">
      <c r="C71" s="159"/>
    </row>
    <row r="72" spans="3:3" x14ac:dyDescent="0.3">
      <c r="C72" s="159"/>
    </row>
    <row r="73" spans="3:3" x14ac:dyDescent="0.3">
      <c r="C73" s="159"/>
    </row>
    <row r="74" spans="3:3" x14ac:dyDescent="0.3">
      <c r="C74" s="159"/>
    </row>
    <row r="75" spans="3:3" x14ac:dyDescent="0.3">
      <c r="C75" s="159"/>
    </row>
  </sheetData>
  <pageMargins left="0.7" right="0.7" top="0.75" bottom="0.75" header="0.3" footer="0.3"/>
  <pageSetup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Directions</vt:lpstr>
      <vt:lpstr>1-4. Gather employee data</vt:lpstr>
      <vt:lpstr>Sheet2</vt:lpstr>
      <vt:lpstr>5. Look at pay distribution</vt:lpstr>
      <vt:lpstr>Hourly pay distribution</vt:lpstr>
      <vt:lpstr>6. Gather living wage data</vt:lpstr>
      <vt:lpstr>7. Analyze living wage data</vt:lpstr>
      <vt:lpstr>8. Other analyses</vt:lpstr>
      <vt:lpstr>Summary</vt:lpstr>
      <vt:lpstr>Standards &amp; Assumptions</vt:lpstr>
      <vt:lpstr>Household types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Bridget Callaghan</dc:creator>
  <cp:lastModifiedBy>Bridget Callaghan</cp:lastModifiedBy>
  <dcterms:created xsi:type="dcterms:W3CDTF">2020-03-17T16:43:52Z</dcterms:created>
  <dcterms:modified xsi:type="dcterms:W3CDTF">2020-08-14T20:30:43Z</dcterms:modified>
</cp:coreProperties>
</file>