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mc:AlternateContent xmlns:mc="http://schemas.openxmlformats.org/markup-compatibility/2006">
    <mc:Choice Requires="x15">
      <x15ac:absPath xmlns:x15ac="http://schemas.microsoft.com/office/spreadsheetml/2010/11/ac" url="C:\Users\calla\Good Jobs Institute Dropbox\Research &amp; Tools\GJI Tools\Calculator Tool Development\"/>
    </mc:Choice>
  </mc:AlternateContent>
  <xr:revisionPtr revIDLastSave="0" documentId="8_{D872766F-79AE-4BD0-89FD-1EA43481247C}" xr6:coauthVersionLast="45" xr6:coauthVersionMax="45" xr10:uidLastSave="{00000000-0000-0000-0000-000000000000}"/>
  <bookViews>
    <workbookView xWindow="-108" yWindow="-108" windowWidth="23256" windowHeight="12576" tabRatio="934" xr2:uid="{00000000-000D-0000-FFFF-FFFF00000000}"/>
  </bookViews>
  <sheets>
    <sheet name="Introduction to Calculator Tool" sheetId="14" r:id="rId1"/>
    <sheet name="Info Needed to Complete" sheetId="20" r:id="rId2"/>
    <sheet name="Step 1 - Revenue" sheetId="8" r:id="rId3"/>
    <sheet name="Step 2 - Cost" sheetId="9" r:id="rId4"/>
    <sheet name="Step 3 - Levers &amp; Output" sheetId="10" r:id="rId5"/>
    <sheet name="Drivers" sheetId="21" r:id="rId6"/>
    <sheet name="Other Informative Outputs" sheetId="19" state="hidden" r:id="rId7"/>
    <sheet name="Locked - Output calculations" sheetId="13" state="hidden" r:id="rId8"/>
  </sheets>
  <definedNames>
    <definedName name="MLNK2a4f846912ef4d4d99158691db04e5a6" localSheetId="5" hidden="1">#REF!</definedName>
    <definedName name="MLNK2a4f846912ef4d4d99158691db04e5a6" hidden="1">#REF!</definedName>
    <definedName name="MLNK39e140d8aa6041c28e1c04bbcfe44c48" localSheetId="5" hidden="1">#REF!</definedName>
    <definedName name="MLNK39e140d8aa6041c28e1c04bbcfe44c48" hidden="1">#REF!</definedName>
    <definedName name="MLNK44caa695ceeb4e2a8458726388f3c80c" hidden="1">#REF!</definedName>
    <definedName name="MLNK6f3521803b0d4d9099aa5a342194bad1" hidden="1">#REF!</definedName>
    <definedName name="MLNK9cd5d80e43594df191ed83bfe124a3d2" hidden="1">#REF!</definedName>
    <definedName name="MLNKa7c09123803a4f9b852befb68e8418c5"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3" l="1"/>
  <c r="K16" i="10" l="1"/>
  <c r="K13" i="10"/>
  <c r="E32" i="10"/>
  <c r="E15" i="13" l="1"/>
  <c r="E14" i="13"/>
  <c r="C15" i="13"/>
  <c r="E11" i="9" l="1"/>
  <c r="D11" i="19" l="1"/>
  <c r="J19" i="10"/>
  <c r="J16" i="10"/>
  <c r="D14" i="19"/>
  <c r="D13" i="10"/>
  <c r="J24" i="10"/>
  <c r="F13" i="10" l="1"/>
  <c r="F15" i="13" s="1"/>
  <c r="C5" i="13" l="1"/>
  <c r="D11" i="13" l="1"/>
  <c r="F11" i="13"/>
  <c r="E11" i="13"/>
  <c r="C11" i="13"/>
  <c r="C14" i="13"/>
  <c r="D21" i="10"/>
  <c r="C25" i="13"/>
  <c r="C22" i="13"/>
  <c r="C19" i="13"/>
  <c r="F21" i="10" l="1"/>
  <c r="L6" i="13"/>
  <c r="D8" i="19" l="1"/>
  <c r="D5" i="19"/>
  <c r="D22" i="13"/>
  <c r="D24" i="10"/>
  <c r="L5" i="13"/>
  <c r="D18" i="10"/>
  <c r="D19" i="13" s="1"/>
  <c r="D12" i="10" l="1"/>
  <c r="D14" i="13" s="1"/>
  <c r="F24" i="10"/>
  <c r="F25" i="13" s="1"/>
  <c r="D25" i="13"/>
  <c r="D13" i="19"/>
  <c r="D15" i="13"/>
  <c r="H15" i="13" s="1"/>
  <c r="K15" i="13" s="1"/>
  <c r="F22" i="13"/>
  <c r="H22" i="13" s="1"/>
  <c r="E22" i="13" s="1"/>
  <c r="F12" i="10" l="1"/>
  <c r="F18" i="10"/>
  <c r="F19" i="13" s="1"/>
  <c r="H19" i="13" s="1"/>
  <c r="K19" i="13" s="1"/>
  <c r="K22" i="13"/>
  <c r="H25" i="13"/>
  <c r="E25" i="13" l="1"/>
  <c r="E19" i="13"/>
  <c r="K27" i="13" l="1"/>
  <c r="K37" i="13" l="1"/>
  <c r="K19" i="10" s="1"/>
  <c r="F14" i="13"/>
  <c r="H14" i="13" s="1"/>
  <c r="K14" i="13" s="1"/>
  <c r="K16" i="13" l="1"/>
  <c r="K33" i="13" l="1"/>
  <c r="K35" i="13" s="1"/>
  <c r="K40" i="13" l="1"/>
  <c r="D6" i="19"/>
  <c r="D9" i="19"/>
  <c r="K42" i="13" l="1"/>
  <c r="K24" i="10" s="1"/>
  <c r="K22" i="10"/>
  <c r="K26" i="10" s="1"/>
  <c r="K44" i="13"/>
</calcChain>
</file>

<file path=xl/sharedStrings.xml><?xml version="1.0" encoding="utf-8"?>
<sst xmlns="http://schemas.openxmlformats.org/spreadsheetml/2006/main" count="181" uniqueCount="139">
  <si>
    <t>Revenue, transactions, and profitability</t>
  </si>
  <si>
    <t>Average hourly store employee overtime wage</t>
  </si>
  <si>
    <t>Annual employee turnover rate</t>
  </si>
  <si>
    <t>Turnover rate</t>
  </si>
  <si>
    <t>Shrink</t>
  </si>
  <si>
    <t>Overtime and unplanned labor</t>
  </si>
  <si>
    <t>Explanation</t>
  </si>
  <si>
    <t>Good Jobs Calculator Tool</t>
  </si>
  <si>
    <t>Welcome to the Good Jobs Financial Case Calculator Tool</t>
  </si>
  <si>
    <t>The Good Jobs Strategy creates superior value for employees, customers, and investors by combining investment in employees with operational choices that increase employee productivity, contribution, and motivation. The Good Jobs Strategy is a high-performance system in which companies have high expectations of their employees and employees have high expectations of their company.
The Good Jobs Strategy is a high-performance system in which companies have high expectations of their employees and employees have high expectations of their company.</t>
  </si>
  <si>
    <t>Revenue Uplift</t>
  </si>
  <si>
    <t>$</t>
  </si>
  <si>
    <t>Cost Mitigation</t>
  </si>
  <si>
    <t>Step 2</t>
  </si>
  <si>
    <t>Employee turnover costs</t>
  </si>
  <si>
    <t>Annual hourly employee turnover rate</t>
  </si>
  <si>
    <t>%</t>
  </si>
  <si>
    <t>Step 3</t>
  </si>
  <si>
    <t>Step 4</t>
  </si>
  <si>
    <t>Good Jobs Calculator Levers</t>
  </si>
  <si>
    <t>Good Jobs Calculator Outputs</t>
  </si>
  <si>
    <t>Total estimated revenue uplift</t>
  </si>
  <si>
    <t>Total estimated cost reduction</t>
  </si>
  <si>
    <t>Total P&amp;L impact</t>
  </si>
  <si>
    <t xml:space="preserve">Area of focus </t>
  </si>
  <si>
    <t>Your current performance</t>
  </si>
  <si>
    <t>REVENUE UPLIFT</t>
  </si>
  <si>
    <t>Inside sales lift</t>
  </si>
  <si>
    <t>How are you gaining this impact?</t>
  </si>
  <si>
    <t>COST MITIGATION</t>
  </si>
  <si>
    <t>Cost reduction</t>
  </si>
  <si>
    <t>Benefit</t>
  </si>
  <si>
    <t>reduced unplanned OT hrs</t>
  </si>
  <si>
    <t>reduced shrink</t>
  </si>
  <si>
    <t>decrease in turnover</t>
  </si>
  <si>
    <t>What doesn't this show?</t>
  </si>
  <si>
    <t>Category</t>
  </si>
  <si>
    <t>Output calculations</t>
  </si>
  <si>
    <t>Number of stores (at the beginning of your most recent fiscal year)</t>
  </si>
  <si>
    <t>Another major category of P&amp;L impact companies benefit from when they implement the Good Jobs Strategy is labor productivity. We have excluded this category here because it is so specific to the current state operations for every individual company. Please feel free to reach out to us if you would like to see the impact of increased labor productivity included in your output.</t>
  </si>
  <si>
    <t>increase in avg. ticket size</t>
  </si>
  <si>
    <t>increase in number of transactions at new avg. ticket</t>
  </si>
  <si>
    <t>Weeks in a year</t>
  </si>
  <si>
    <t>CAUTION: EMBEDDED FORMULAS BELOW</t>
  </si>
  <si>
    <t>Full-time employees</t>
  </si>
  <si>
    <t>Full-time employee (hours per employee/per store)</t>
  </si>
  <si>
    <t>Part-time employee (hours per employee/per store)</t>
  </si>
  <si>
    <t>Part-time employees</t>
  </si>
  <si>
    <t>Total Rev Uplift 
or Cost Reduction</t>
  </si>
  <si>
    <t>Number of stores</t>
  </si>
  <si>
    <t>Number of employees</t>
  </si>
  <si>
    <t>Other Informative Outputs</t>
  </si>
  <si>
    <t>Step 5</t>
  </si>
  <si>
    <t>Total costs</t>
  </si>
  <si>
    <t>Current gross margin</t>
  </si>
  <si>
    <t>COSTS</t>
  </si>
  <si>
    <t>REVENUE</t>
  </si>
  <si>
    <t>INPUT DATA HERE</t>
  </si>
  <si>
    <t>Days in a year</t>
  </si>
  <si>
    <t>Number of hours/week for full time</t>
  </si>
  <si>
    <t>from shrink, turnover, overtime</t>
  </si>
  <si>
    <t>from increased number of transactions and average ticket size</t>
  </si>
  <si>
    <t>How much of the gross profit uplift would you like to put toward wages?</t>
  </si>
  <si>
    <t>% change from current 
performance</t>
  </si>
  <si>
    <t>*Please only include stores you were operating from the beginning of your most recent fiscal year.</t>
  </si>
  <si>
    <t>*Please only include sales at stores you were operating from the beginning of your most recent fiscal year.</t>
  </si>
  <si>
    <t>Creating Good Jobs</t>
  </si>
  <si>
    <t>What could your new performance be after implementing 
Good Jobs Strategy?</t>
  </si>
  <si>
    <t>3. How do I use the calculator?</t>
  </si>
  <si>
    <t>1. What is the financial case calculator tool?</t>
  </si>
  <si>
    <t>2. What's the Good Jobs Strategy?</t>
  </si>
  <si>
    <t>Answering these questions will help us calculate revenue uplift in Step 3, where you will be deciding how much you think your business could grow through GJS.</t>
  </si>
  <si>
    <t>Answering these questions will help us in Step 3 to calculate the amount you could reduce your costs through GJS.</t>
  </si>
  <si>
    <t>Number of transactions per store per day</t>
  </si>
  <si>
    <t>Learn more about Good Jobs Strategy here.</t>
  </si>
  <si>
    <t>Current net margin</t>
  </si>
  <si>
    <t>Months in a year</t>
  </si>
  <si>
    <t>total revenue uplift less cost of goods sold</t>
  </si>
  <si>
    <t>A</t>
  </si>
  <si>
    <t>B</t>
  </si>
  <si>
    <t>P&amp;L impact as % of current inside sales net income</t>
  </si>
  <si>
    <t>PROFITABILITY</t>
  </si>
  <si>
    <t>Gross profit uplift from new GJS inside revenue uplift</t>
  </si>
  <si>
    <r>
      <t xml:space="preserve">Step 1 </t>
    </r>
    <r>
      <rPr>
        <b/>
        <sz val="10"/>
        <color theme="1"/>
        <rFont val="Calibri"/>
        <family val="2"/>
        <scheme val="minor"/>
      </rPr>
      <t>(Please use FY, TTM, or your most recent 12 months of performance)</t>
    </r>
  </si>
  <si>
    <t>Number of employees at the store-level</t>
  </si>
  <si>
    <t>Full-time employee</t>
  </si>
  <si>
    <t>Part-time employee</t>
  </si>
  <si>
    <r>
      <t xml:space="preserve">Total P&amp;L impact  </t>
    </r>
    <r>
      <rPr>
        <b/>
        <sz val="11"/>
        <color theme="0"/>
        <rFont val="Calibri"/>
        <family val="2"/>
        <scheme val="minor"/>
      </rPr>
      <t xml:space="preserve"> (A+B+C)</t>
    </r>
  </si>
  <si>
    <r>
      <t>Cost of turnover for one store-level employee</t>
    </r>
    <r>
      <rPr>
        <sz val="9"/>
        <color theme="1"/>
        <rFont val="Calibri Light"/>
        <family val="2"/>
        <scheme val="major"/>
      </rPr>
      <t xml:space="preserve"> (Or cost of hiring, training and equiping an hourly store associate)</t>
    </r>
  </si>
  <si>
    <t>Annual merchandise shrink, as a % of inside sales</t>
  </si>
  <si>
    <t>Average number of unplanned overtime hours per year for frontline in-store full-time and part-time employees across all stores</t>
  </si>
  <si>
    <t>You will need the following data points to complete this Good Jobs Calculator</t>
  </si>
  <si>
    <t>Total number of employees included in hourly wage increase</t>
  </si>
  <si>
    <t>Please include all hourly employees in your core business segment. Include team leaders / supervisors only if they're paid by the hour.</t>
  </si>
  <si>
    <t>Annual cost of goods sold  per store</t>
  </si>
  <si>
    <t>Are there any additional employees (e.g., special programs and/or non-salary employees outside of your core business) that you want to include in wage increases?</t>
  </si>
  <si>
    <t>Ticket size (Sales / Transactions)</t>
  </si>
  <si>
    <t>Total annual sales</t>
  </si>
  <si>
    <t>Total number of transactions per store per day</t>
  </si>
  <si>
    <t>Sales</t>
  </si>
  <si>
    <t>Average cost of turnover per employee</t>
  </si>
  <si>
    <t>If P&amp;L impact were translated directly to wages, each employee would see a total per hour increase of:</t>
  </si>
  <si>
    <t>Note: These outputs won't be final until something is entered into every cell under "Input data here" columns.</t>
  </si>
  <si>
    <r>
      <t xml:space="preserve">Net margin </t>
    </r>
    <r>
      <rPr>
        <i/>
        <sz val="11"/>
        <color theme="1"/>
        <rFont val="Calibri Light"/>
        <family val="2"/>
        <scheme val="major"/>
      </rPr>
      <t>(Formula: Gross Profit Total/Sales)</t>
    </r>
  </si>
  <si>
    <t>Fill in boxes below</t>
  </si>
  <si>
    <r>
      <t>Cost of turnover for one Full-time store-level employee</t>
    </r>
    <r>
      <rPr>
        <sz val="9"/>
        <color theme="1"/>
        <rFont val="Calibri Light"/>
        <family val="2"/>
        <scheme val="major"/>
      </rPr>
      <t xml:space="preserve"> (Or cost of hiring, training and equiping an hourly store associate)</t>
    </r>
  </si>
  <si>
    <r>
      <t>Cost of turnover for one Part-time store-level employee</t>
    </r>
    <r>
      <rPr>
        <sz val="9"/>
        <color theme="1"/>
        <rFont val="Calibri Light"/>
        <family val="2"/>
        <scheme val="major"/>
      </rPr>
      <t xml:space="preserve"> (Or cost of hiring, training and equiping an hourly store associate)</t>
    </r>
  </si>
  <si>
    <t>Proceed through "Revenue" and "Cost" tabs in this spreadsheet to enter your company's information, which will feed the total financial benefit of implementing the Good Jobs Strategy. On the "Levers and Outputs" tab, you will have an opportunity to adjust how much benefit you think you'll be able to gain from implementing the Good Jobs Strategy. Refer to "Drivers" tab for examples of factors that drive the levers.</t>
  </si>
  <si>
    <t>Category &amp; Metric</t>
  </si>
  <si>
    <t>Drivers</t>
  </si>
  <si>
    <t>Ticket size (inside sales / inside transactions)</t>
  </si>
  <si>
    <t>1. Increased traffic (New customers, increased loyalty)
2. Decrease in number of abandoned transactions</t>
  </si>
  <si>
    <t>1. More stable schedules
2. Increased pay
3. Improved job design</t>
  </si>
  <si>
    <t xml:space="preserve">1. Employee-controllable improved inventory ordering practices
2. Restocking/reshelving practices
3. Employee stability </t>
  </si>
  <si>
    <t>1. More stable schedules
2. Improved manager/employee relationships</t>
  </si>
  <si>
    <t xml:space="preserve">Annual merchandise shrink, as % of sales, per store </t>
  </si>
  <si>
    <r>
      <t xml:space="preserve">What is driving these levers in Step 3? Remember the </t>
    </r>
    <r>
      <rPr>
        <b/>
        <i/>
        <sz val="16"/>
        <color theme="1"/>
        <rFont val="Calibri"/>
        <family val="2"/>
        <scheme val="minor"/>
      </rPr>
      <t xml:space="preserve">Good Jobs Strategy </t>
    </r>
    <r>
      <rPr>
        <b/>
        <sz val="16"/>
        <color theme="1"/>
        <rFont val="Calibri"/>
        <family val="2"/>
        <scheme val="minor"/>
      </rPr>
      <t xml:space="preserve">is a system! Many of these are intertwined and/or reinforce each other. </t>
    </r>
  </si>
  <si>
    <t>Annual shrink, as a % of inside sales</t>
  </si>
  <si>
    <t>Annual shrink, as % of sales, per store</t>
  </si>
  <si>
    <t>Annual cost of goods sold per store</t>
  </si>
  <si>
    <t>Overtime labor</t>
  </si>
  <si>
    <t>Average hourly store employee wage</t>
  </si>
  <si>
    <t>Retail/Restaurant Financial Model</t>
  </si>
  <si>
    <t>Current total revenue</t>
  </si>
  <si>
    <t>Future total revenue</t>
  </si>
  <si>
    <t>Current sales / store</t>
  </si>
  <si>
    <t>Future sales / store</t>
  </si>
  <si>
    <r>
      <t xml:space="preserve">Implementing the Good Jobs Strategy, through a combination of investment in people and smart operating choices, can drive employee productivity, motivation and contribution. But making the leap to good jobs can feel financially daunting. The costs of providing good jobs, such as wage or benefit increases, are immediate and easy to quantify, while the greatest benefits, including revenue uplift and cost reduction, are further out and harder to quantify. 
The GJI “Good Jobs Calculator” helps companies make the financial case for good jobs more clear. Using different assumptions about the amount of revenue uplift and cost reduction achievable, executives can run scenarios on the bottom-line impact of a good jobs system. In addition to giving an overall “size of prize” range, quantifying these benefits can help them understand what would have to be true — specific improvements in metrics like turnover, shrink, and sales — to justify a given investment in creating a good jobs system.
This calculator is in no way an exact measure of the return of good jobs, but it can help leaders assess potential uplift and generate conversations about what it could mean to their company to improve jobs, reduce turnover and drive better customer service and operations.
</t>
    </r>
    <r>
      <rPr>
        <i/>
        <sz val="9"/>
        <color theme="1"/>
        <rFont val="Calibri"/>
        <family val="2"/>
        <scheme val="minor"/>
      </rPr>
      <t xml:space="preserve">     </t>
    </r>
  </si>
  <si>
    <t>Average number of overtime hours per store per Full-time employee per week for frontline in-store hourly employees</t>
  </si>
  <si>
    <t>Average number of overtime hours per store per Part-time employee per week for frontline in-store hourly employees</t>
  </si>
  <si>
    <t>Notes &amp; Guidance</t>
  </si>
  <si>
    <r>
      <rPr>
        <b/>
        <sz val="14"/>
        <rFont val="Calibri"/>
        <family val="2"/>
        <scheme val="minor"/>
      </rPr>
      <t>Enter numbers below</t>
    </r>
    <r>
      <rPr>
        <sz val="14"/>
        <rFont val="Calibri"/>
        <family val="2"/>
        <scheme val="minor"/>
      </rPr>
      <t xml:space="preserve"> in column "Input data here" (outlined in red) to reflect the level of improvement your company could achieve through Good Jobs.</t>
    </r>
    <r>
      <rPr>
        <b/>
        <sz val="14"/>
        <rFont val="Calibri"/>
        <family val="2"/>
        <scheme val="minor"/>
      </rPr>
      <t xml:space="preserve"> </t>
    </r>
  </si>
  <si>
    <t>Higher traffic, better customer and transaction conversion rate, &amp; increased basket size result in an increase in sales/square foot. Better inside service drives increased gas sales. Improved operations leads to reduction in shrink. Improved jobs reduces turnover, which reduces turnover costs, as well as unplanned overtime hours needed.</t>
  </si>
  <si>
    <r>
      <t xml:space="preserve">Average number of overtime hours per store per employee </t>
    </r>
    <r>
      <rPr>
        <u/>
        <sz val="11"/>
        <color theme="1"/>
        <rFont val="Calibri Light"/>
        <family val="2"/>
        <scheme val="major"/>
      </rPr>
      <t>per week</t>
    </r>
    <r>
      <rPr>
        <sz val="11"/>
        <color theme="1"/>
        <rFont val="Calibri Light"/>
        <family val="2"/>
        <scheme val="major"/>
      </rPr>
      <t xml:space="preserve"> for frontline in-store hourly employees</t>
    </r>
  </si>
  <si>
    <t># of Full-time employees at store-level</t>
  </si>
  <si>
    <t># of Part-time employees at store-level</t>
  </si>
  <si>
    <t>Revenue</t>
  </si>
  <si>
    <t>Costs</t>
  </si>
  <si>
    <t>1. Increased basket size
2. Higher in-stocks from better execution
3. Better customer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</si>
</sst>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00_)_%;\(#,##0.00\)_%;_(&quot;–&quot;_)_%;_(@_)_%"/>
    <numFmt numFmtId="165" formatCode="_(* #,##0_);_(* \(#,##0\);_(* &quot;-&quot;??_);_(@_)"/>
    <numFmt numFmtId="166" formatCode="&quot;$&quot;#,##0.00"/>
    <numFmt numFmtId="167" formatCode="&quot;$&quot;#,##0"/>
    <numFmt numFmtId="168" formatCode="0.0%"/>
    <numFmt numFmtId="169" formatCode="_(&quot;$&quot;* #,##0_);_(&quot;$&quot;* \(#,##0\);_(&quot;$&quot;* &quot;-&quot;??_);_(@_)"/>
  </numFmts>
  <fonts count="82" x14ac:knownFonts="1">
    <font>
      <sz val="11"/>
      <color theme="1"/>
      <name val="Calibri"/>
      <family val="2"/>
      <scheme val="minor"/>
    </font>
    <font>
      <sz val="10"/>
      <color theme="1"/>
      <name val="Arial"/>
      <family val="2"/>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theme="0"/>
      <name val="Calibri"/>
      <family val="2"/>
      <scheme val="minor"/>
    </font>
    <font>
      <sz val="12"/>
      <color rgb="FF3F3F76"/>
      <name val="Calibri"/>
      <family val="2"/>
      <scheme val="minor"/>
    </font>
    <font>
      <b/>
      <u val="singleAccounting"/>
      <sz val="11"/>
      <color theme="1"/>
      <name val="Calibri"/>
      <family val="2"/>
      <scheme val="minor"/>
    </font>
    <font>
      <u/>
      <sz val="11"/>
      <color theme="10"/>
      <name val="Calibri"/>
      <family val="2"/>
      <scheme val="minor"/>
    </font>
    <font>
      <sz val="11"/>
      <color theme="1"/>
      <name val="Calibri Light"/>
      <family val="2"/>
      <scheme val="major"/>
    </font>
    <font>
      <sz val="18"/>
      <color theme="1"/>
      <name val="Calibri Light"/>
      <family val="2"/>
      <scheme val="major"/>
    </font>
    <font>
      <sz val="14"/>
      <color theme="9"/>
      <name val="Calibri Light"/>
      <family val="2"/>
      <scheme val="major"/>
    </font>
    <font>
      <b/>
      <sz val="14"/>
      <color theme="1"/>
      <name val="Calibri"/>
      <family val="2"/>
      <scheme val="minor"/>
    </font>
    <font>
      <sz val="8"/>
      <color rgb="FF00B050"/>
      <name val="Calibri"/>
      <family val="2"/>
      <scheme val="minor"/>
    </font>
    <font>
      <sz val="11"/>
      <color theme="0"/>
      <name val="Calibri Light"/>
      <family val="2"/>
      <scheme val="major"/>
    </font>
    <font>
      <sz val="8"/>
      <color theme="1"/>
      <name val="Calibri"/>
      <family val="2"/>
      <scheme val="minor"/>
    </font>
    <font>
      <b/>
      <sz val="11"/>
      <color theme="1"/>
      <name val="Calibri Light"/>
      <family val="2"/>
      <scheme val="major"/>
    </font>
    <font>
      <b/>
      <sz val="14"/>
      <color theme="1"/>
      <name val="Calibri Light"/>
      <family val="2"/>
      <scheme val="major"/>
    </font>
    <font>
      <b/>
      <sz val="16"/>
      <color theme="9"/>
      <name val="Calibri"/>
      <family val="2"/>
      <scheme val="minor"/>
    </font>
    <font>
      <b/>
      <sz val="11"/>
      <color theme="9"/>
      <name val="Calibri"/>
      <family val="2"/>
      <scheme val="minor"/>
    </font>
    <font>
      <b/>
      <sz val="12"/>
      <color theme="0"/>
      <name val="Calibri"/>
      <family val="2"/>
      <scheme val="minor"/>
    </font>
    <font>
      <sz val="11"/>
      <color theme="9" tint="0.39997558519241921"/>
      <name val="Calibri"/>
      <family val="2"/>
      <scheme val="minor"/>
    </font>
    <font>
      <sz val="10"/>
      <color theme="1"/>
      <name val="Calibri"/>
      <family val="2"/>
      <scheme val="minor"/>
    </font>
    <font>
      <b/>
      <sz val="10"/>
      <color theme="9"/>
      <name val="Calibri"/>
      <family val="2"/>
      <scheme val="minor"/>
    </font>
    <font>
      <sz val="8"/>
      <color theme="1"/>
      <name val="Calibri Light"/>
      <family val="2"/>
      <scheme val="major"/>
    </font>
    <font>
      <sz val="11"/>
      <color rgb="FF00B0F0"/>
      <name val="Calibri Light"/>
      <family val="2"/>
      <scheme val="major"/>
    </font>
    <font>
      <sz val="11"/>
      <color theme="7"/>
      <name val="Calibri Light"/>
      <family val="2"/>
      <scheme val="major"/>
    </font>
    <font>
      <sz val="10"/>
      <color theme="1"/>
      <name val="Calibri Light"/>
      <family val="2"/>
      <scheme val="major"/>
    </font>
    <font>
      <b/>
      <sz val="8"/>
      <color rgb="FF00B0F0"/>
      <name val="Calibri Light"/>
      <family val="2"/>
      <scheme val="major"/>
    </font>
    <font>
      <sz val="11"/>
      <color rgb="FF00B0F0"/>
      <name val="Calibri"/>
      <family val="2"/>
      <scheme val="minor"/>
    </font>
    <font>
      <sz val="11"/>
      <color rgb="FFFF0000"/>
      <name val="Calibri"/>
      <family val="2"/>
      <scheme val="minor"/>
    </font>
    <font>
      <i/>
      <sz val="9"/>
      <color theme="1"/>
      <name val="Calibri"/>
      <family val="2"/>
      <scheme val="minor"/>
    </font>
    <font>
      <i/>
      <sz val="11"/>
      <color theme="9" tint="0.39997558519241921"/>
      <name val="Calibri"/>
      <family val="2"/>
      <scheme val="minor"/>
    </font>
    <font>
      <sz val="11"/>
      <color rgb="FFFFC000"/>
      <name val="Calibri"/>
      <family val="2"/>
      <scheme val="minor"/>
    </font>
    <font>
      <b/>
      <sz val="12"/>
      <color theme="1"/>
      <name val="Calibri"/>
      <family val="2"/>
      <scheme val="minor"/>
    </font>
    <font>
      <sz val="11"/>
      <color theme="2"/>
      <name val="Calibri"/>
      <family val="2"/>
      <scheme val="minor"/>
    </font>
    <font>
      <b/>
      <sz val="10"/>
      <color theme="1"/>
      <name val="Calibri"/>
      <family val="2"/>
      <scheme val="minor"/>
    </font>
    <font>
      <b/>
      <sz val="11"/>
      <color theme="0"/>
      <name val="Calibri Light"/>
      <family val="2"/>
      <scheme val="major"/>
    </font>
    <font>
      <b/>
      <sz val="12"/>
      <color theme="0"/>
      <name val="Calibri Light"/>
      <family val="2"/>
      <scheme val="major"/>
    </font>
    <font>
      <b/>
      <sz val="12"/>
      <color theme="9"/>
      <name val="Calibri"/>
      <family val="2"/>
      <scheme val="minor"/>
    </font>
    <font>
      <b/>
      <strike/>
      <sz val="11"/>
      <color theme="9"/>
      <name val="Calibri"/>
      <family val="2"/>
      <scheme val="minor"/>
    </font>
    <font>
      <sz val="14"/>
      <color theme="0"/>
      <name val="Calibri"/>
      <family val="2"/>
      <scheme val="minor"/>
    </font>
    <font>
      <sz val="14"/>
      <color theme="1"/>
      <name val="Calibri"/>
      <family val="2"/>
      <scheme val="minor"/>
    </font>
    <font>
      <i/>
      <sz val="10"/>
      <color theme="9"/>
      <name val="Calibri"/>
      <family val="2"/>
      <scheme val="minor"/>
    </font>
    <font>
      <b/>
      <u/>
      <sz val="16"/>
      <color theme="1"/>
      <name val="Calibri Light"/>
      <family val="2"/>
      <scheme val="major"/>
    </font>
    <font>
      <b/>
      <sz val="14"/>
      <color theme="0"/>
      <name val="Calibri"/>
      <family val="2"/>
      <scheme val="minor"/>
    </font>
    <font>
      <i/>
      <sz val="11"/>
      <color theme="0"/>
      <name val="Calibri"/>
      <family val="2"/>
      <scheme val="minor"/>
    </font>
    <font>
      <sz val="12"/>
      <color theme="9" tint="0.39997558519241921"/>
      <name val="Calibri"/>
      <family val="2"/>
      <scheme val="minor"/>
    </font>
    <font>
      <sz val="12"/>
      <color theme="1"/>
      <name val="Calibri Light"/>
      <family val="2"/>
      <scheme val="major"/>
    </font>
    <font>
      <b/>
      <u/>
      <sz val="12"/>
      <color theme="0"/>
      <name val="Calibri Light"/>
      <family val="2"/>
      <scheme val="major"/>
    </font>
    <font>
      <sz val="10"/>
      <color theme="9" tint="0.39997558519241921"/>
      <name val="Calibri Light"/>
      <family val="2"/>
      <scheme val="major"/>
    </font>
    <font>
      <b/>
      <i/>
      <sz val="11"/>
      <color theme="9"/>
      <name val="Calibri"/>
      <family val="2"/>
      <scheme val="minor"/>
    </font>
    <font>
      <i/>
      <sz val="11"/>
      <color theme="1"/>
      <name val="Calibri"/>
      <family val="2"/>
      <scheme val="minor"/>
    </font>
    <font>
      <i/>
      <sz val="11"/>
      <color rgb="FFFF0000"/>
      <name val="Calibri"/>
      <family val="2"/>
      <scheme val="minor"/>
    </font>
    <font>
      <b/>
      <i/>
      <sz val="11"/>
      <color theme="1"/>
      <name val="Calibri"/>
      <family val="2"/>
      <scheme val="minor"/>
    </font>
    <font>
      <sz val="11"/>
      <color theme="9"/>
      <name val="Calibri"/>
      <family val="2"/>
      <scheme val="minor"/>
    </font>
    <font>
      <i/>
      <sz val="11"/>
      <color theme="1"/>
      <name val="Calibri Light"/>
      <family val="2"/>
      <scheme val="major"/>
    </font>
    <font>
      <sz val="9"/>
      <color theme="1"/>
      <name val="Calibri Light"/>
      <family val="2"/>
      <scheme val="major"/>
    </font>
    <font>
      <sz val="14"/>
      <name val="Calibri"/>
      <family val="2"/>
      <scheme val="minor"/>
    </font>
    <font>
      <b/>
      <sz val="14"/>
      <name val="Calibri"/>
      <family val="2"/>
      <scheme val="minor"/>
    </font>
    <font>
      <b/>
      <u/>
      <sz val="11"/>
      <name val="Calibri"/>
      <family val="2"/>
      <scheme val="minor"/>
    </font>
    <font>
      <b/>
      <sz val="12"/>
      <color theme="1"/>
      <name val="Calibri Light"/>
      <family val="2"/>
      <scheme val="major"/>
    </font>
    <font>
      <i/>
      <sz val="16"/>
      <color theme="1"/>
      <name val="Calibri Light"/>
      <family val="2"/>
      <scheme val="major"/>
    </font>
    <font>
      <b/>
      <i/>
      <sz val="11"/>
      <color theme="9" tint="0.39997558519241921"/>
      <name val="Calibri"/>
      <family val="2"/>
      <scheme val="minor"/>
    </font>
    <font>
      <b/>
      <i/>
      <sz val="10"/>
      <color rgb="FFFF0000"/>
      <name val="Calibri"/>
      <family val="2"/>
      <scheme val="minor"/>
    </font>
    <font>
      <sz val="8"/>
      <color theme="9"/>
      <name val="Calibri"/>
      <family val="2"/>
      <scheme val="minor"/>
    </font>
    <font>
      <sz val="10"/>
      <color theme="9"/>
      <name val="Calibri"/>
      <family val="2"/>
      <scheme val="minor"/>
    </font>
    <font>
      <sz val="11"/>
      <color theme="9"/>
      <name val="Calibri Light"/>
      <family val="2"/>
      <scheme val="major"/>
    </font>
    <font>
      <sz val="8"/>
      <color theme="9"/>
      <name val="Calibri Light"/>
      <family val="2"/>
      <scheme val="major"/>
    </font>
    <font>
      <b/>
      <sz val="12"/>
      <name val="Calibri"/>
      <family val="2"/>
      <scheme val="minor"/>
    </font>
    <font>
      <b/>
      <u val="singleAccounting"/>
      <sz val="12"/>
      <color theme="1"/>
      <name val="Calibri"/>
      <family val="2"/>
      <scheme val="minor"/>
    </font>
    <font>
      <i/>
      <sz val="14"/>
      <color theme="9"/>
      <name val="Calibri"/>
      <family val="2"/>
      <scheme val="minor"/>
    </font>
    <font>
      <sz val="14"/>
      <color theme="1"/>
      <name val="Calibri Light"/>
      <family val="2"/>
      <scheme val="major"/>
    </font>
    <font>
      <b/>
      <sz val="14"/>
      <color theme="0"/>
      <name val="Calibri Light"/>
      <family val="2"/>
      <scheme val="major"/>
    </font>
    <font>
      <b/>
      <sz val="16"/>
      <color theme="1"/>
      <name val="Calibri"/>
      <family val="2"/>
      <scheme val="minor"/>
    </font>
    <font>
      <b/>
      <sz val="14"/>
      <color theme="9"/>
      <name val="Calibri"/>
      <family val="2"/>
      <scheme val="minor"/>
    </font>
    <font>
      <u/>
      <sz val="14"/>
      <color theme="0"/>
      <name val="Calibri"/>
      <family val="2"/>
      <scheme val="minor"/>
    </font>
    <font>
      <b/>
      <sz val="14"/>
      <color theme="9"/>
      <name val="Calibri Light"/>
      <family val="2"/>
      <scheme val="major"/>
    </font>
    <font>
      <b/>
      <i/>
      <sz val="16"/>
      <color theme="1"/>
      <name val="Calibri"/>
      <family val="2"/>
      <scheme val="minor"/>
    </font>
    <font>
      <u/>
      <sz val="11"/>
      <color theme="1"/>
      <name val="Calibri Light"/>
      <family val="2"/>
      <scheme val="major"/>
    </font>
  </fonts>
  <fills count="18">
    <fill>
      <patternFill patternType="none"/>
    </fill>
    <fill>
      <patternFill patternType="gray125"/>
    </fill>
    <fill>
      <patternFill patternType="solid">
        <fgColor rgb="FFFFCC99"/>
        <bgColor indexed="64"/>
      </patternFill>
    </fill>
    <fill>
      <patternFill patternType="solid">
        <fgColor rgb="FFF0E9B7"/>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5" tint="0.79998168889431442"/>
        <bgColor indexed="64"/>
      </patternFill>
    </fill>
    <fill>
      <patternFill patternType="solid">
        <fgColor rgb="FFF8F8F8"/>
        <bgColor indexed="64"/>
      </patternFill>
    </fill>
    <fill>
      <patternFill patternType="solid">
        <fgColor theme="5"/>
        <bgColor indexed="64"/>
      </patternFill>
    </fill>
    <fill>
      <patternFill patternType="solid">
        <fgColor rgb="FFFFFFCC"/>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1"/>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hair">
        <color rgb="FF7F7F7F"/>
      </left>
      <right style="hair">
        <color rgb="FF7F7F7F"/>
      </right>
      <top style="hair">
        <color rgb="FF7F7F7F"/>
      </top>
      <bottom style="hair">
        <color rgb="FF7F7F7F"/>
      </bottom>
      <diagonal/>
    </border>
    <border>
      <left/>
      <right/>
      <top style="thin">
        <color rgb="FF3F3F3F"/>
      </top>
      <bottom style="double">
        <color rgb="FF3F3F3F"/>
      </bottom>
      <diagonal/>
    </border>
    <border>
      <left/>
      <right/>
      <top/>
      <bottom style="thin">
        <color auto="1"/>
      </bottom>
      <diagonal/>
    </border>
    <border>
      <left/>
      <right/>
      <top/>
      <bottom style="thick">
        <color indexed="64"/>
      </bottom>
      <diagonal/>
    </border>
    <border>
      <left/>
      <right/>
      <top style="thick">
        <color indexed="64"/>
      </top>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medium">
        <color theme="8"/>
      </top>
      <bottom/>
      <diagonal/>
    </border>
    <border>
      <left/>
      <right/>
      <top style="thin">
        <color indexed="64"/>
      </top>
      <bottom style="thin">
        <color indexed="64"/>
      </bottom>
      <diagonal/>
    </border>
    <border>
      <left/>
      <right/>
      <top/>
      <bottom style="thick">
        <color theme="0"/>
      </bottom>
      <diagonal/>
    </border>
    <border>
      <left/>
      <right/>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style="medium">
        <color theme="9"/>
      </left>
      <right/>
      <top style="medium">
        <color theme="9"/>
      </top>
      <bottom style="medium">
        <color theme="9"/>
      </bottom>
      <diagonal/>
    </border>
    <border>
      <left/>
      <right style="medium">
        <color theme="9"/>
      </right>
      <top style="medium">
        <color theme="9"/>
      </top>
      <bottom style="medium">
        <color theme="9"/>
      </bottom>
      <diagonal/>
    </border>
    <border>
      <left style="medium">
        <color theme="9"/>
      </left>
      <right/>
      <top style="medium">
        <color theme="8"/>
      </top>
      <bottom/>
      <diagonal/>
    </border>
    <border>
      <left/>
      <right style="medium">
        <color theme="9"/>
      </right>
      <top style="medium">
        <color theme="8"/>
      </top>
      <bottom/>
      <diagonal/>
    </border>
    <border>
      <left style="thin">
        <color theme="6"/>
      </left>
      <right style="thin">
        <color theme="6"/>
      </right>
      <top style="thin">
        <color theme="6"/>
      </top>
      <bottom style="thin">
        <color theme="6"/>
      </bottom>
      <diagonal/>
    </border>
    <border>
      <left style="medium">
        <color rgb="FFC00000"/>
      </left>
      <right style="medium">
        <color rgb="FFC00000"/>
      </right>
      <top style="medium">
        <color rgb="FFC00000"/>
      </top>
      <bottom style="medium">
        <color rgb="FFC00000"/>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right/>
      <top/>
      <bottom style="thin">
        <color theme="3"/>
      </bottom>
      <diagonal/>
    </border>
    <border>
      <left/>
      <right/>
      <top/>
      <bottom style="thin">
        <color theme="4"/>
      </bottom>
      <diagonal/>
    </border>
    <border>
      <left/>
      <right/>
      <top style="thin">
        <color theme="4"/>
      </top>
      <bottom style="thin">
        <color theme="4"/>
      </bottom>
      <diagonal/>
    </border>
    <border>
      <left/>
      <right/>
      <top style="thin">
        <color theme="4"/>
      </top>
      <bottom/>
      <diagonal/>
    </border>
  </borders>
  <cellStyleXfs count="1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6" fillId="0" borderId="0"/>
    <xf numFmtId="0" fontId="8" fillId="3" borderId="2" applyNumberFormat="0" applyAlignment="0" applyProtection="0"/>
    <xf numFmtId="0" fontId="7" fillId="4" borderId="0" applyNumberFormat="0" applyBorder="0" applyAlignment="0" applyProtection="0"/>
    <xf numFmtId="0" fontId="6" fillId="0" borderId="3" applyNumberFormat="0" applyAlignment="0" applyProtection="0"/>
    <xf numFmtId="0" fontId="10" fillId="0" borderId="0" applyNumberFormat="0" applyFill="0" applyBorder="0" applyAlignment="0" applyProtection="0"/>
  </cellStyleXfs>
  <cellXfs count="411">
    <xf numFmtId="0" fontId="0" fillId="0" borderId="0" xfId="0"/>
    <xf numFmtId="0" fontId="0" fillId="0" borderId="0" xfId="0" applyAlignment="1">
      <alignment horizontal="center"/>
    </xf>
    <xf numFmtId="0" fontId="4" fillId="0" borderId="0" xfId="0" applyFont="1"/>
    <xf numFmtId="0" fontId="10" fillId="0" borderId="0" xfId="11"/>
    <xf numFmtId="0" fontId="12" fillId="0" borderId="0" xfId="0" applyFont="1"/>
    <xf numFmtId="0" fontId="4" fillId="0" borderId="5" xfId="0" applyFont="1" applyBorder="1" applyAlignment="1">
      <alignment wrapText="1"/>
    </xf>
    <xf numFmtId="0" fontId="4" fillId="0" borderId="5" xfId="0" applyFont="1" applyBorder="1" applyAlignment="1">
      <alignment horizontal="center" wrapText="1"/>
    </xf>
    <xf numFmtId="0" fontId="4" fillId="0" borderId="5" xfId="0" applyFont="1" applyBorder="1"/>
    <xf numFmtId="0" fontId="10" fillId="0" borderId="5" xfId="11" applyBorder="1" applyAlignment="1">
      <alignment wrapText="1"/>
    </xf>
    <xf numFmtId="0" fontId="0" fillId="0" borderId="5" xfId="0" applyBorder="1" applyAlignment="1">
      <alignment wrapText="1"/>
    </xf>
    <xf numFmtId="0" fontId="0" fillId="0" borderId="5" xfId="0" applyBorder="1" applyAlignment="1">
      <alignment horizontal="center" wrapText="1"/>
    </xf>
    <xf numFmtId="0" fontId="5" fillId="0" borderId="0" xfId="0" applyFont="1" applyAlignment="1">
      <alignment horizontal="center"/>
    </xf>
    <xf numFmtId="0" fontId="11" fillId="0" borderId="0" xfId="0" applyFont="1"/>
    <xf numFmtId="0" fontId="0" fillId="0" borderId="0" xfId="0" applyAlignment="1">
      <alignment horizontal="right"/>
    </xf>
    <xf numFmtId="0" fontId="0" fillId="0" borderId="0" xfId="0" applyAlignment="1">
      <alignment horizontal="left" vertical="center"/>
    </xf>
    <xf numFmtId="0" fontId="14" fillId="0" borderId="0" xfId="0" applyFont="1"/>
    <xf numFmtId="0" fontId="15" fillId="0" borderId="0" xfId="0" applyFont="1"/>
    <xf numFmtId="0" fontId="17" fillId="0" borderId="0" xfId="0" applyFont="1"/>
    <xf numFmtId="0" fontId="18" fillId="0" borderId="4" xfId="0" applyFont="1" applyBorder="1"/>
    <xf numFmtId="0" fontId="4" fillId="0" borderId="0" xfId="0" applyFont="1" applyAlignment="1">
      <alignment horizontal="center"/>
    </xf>
    <xf numFmtId="0" fontId="0" fillId="0" borderId="7" xfId="0" applyBorder="1"/>
    <xf numFmtId="0" fontId="3" fillId="4" borderId="8" xfId="0" applyFont="1" applyFill="1" applyBorder="1" applyAlignment="1">
      <alignment horizontal="lef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alignment vertical="top" wrapText="1"/>
    </xf>
    <xf numFmtId="0" fontId="11" fillId="0" borderId="0" xfId="0" applyFont="1" applyAlignment="1">
      <alignment horizontal="right" vertical="center"/>
    </xf>
    <xf numFmtId="0" fontId="11" fillId="0" borderId="0" xfId="0" applyFont="1" applyAlignment="1">
      <alignment horizontal="center"/>
    </xf>
    <xf numFmtId="0" fontId="11" fillId="0" borderId="0" xfId="0" applyFont="1" applyBorder="1"/>
    <xf numFmtId="0" fontId="11" fillId="0" borderId="0" xfId="0" applyFont="1" applyBorder="1" applyAlignment="1">
      <alignment horizontal="right"/>
    </xf>
    <xf numFmtId="0" fontId="16" fillId="0" borderId="0" xfId="0" applyFont="1" applyBorder="1" applyAlignment="1">
      <alignment horizontal="center"/>
    </xf>
    <xf numFmtId="0" fontId="18" fillId="0" borderId="0" xfId="0" applyFont="1" applyBorder="1"/>
    <xf numFmtId="0" fontId="0" fillId="0" borderId="0" xfId="0" applyAlignment="1"/>
    <xf numFmtId="0" fontId="0" fillId="0" borderId="0" xfId="0" applyFill="1"/>
    <xf numFmtId="0" fontId="17" fillId="0" borderId="0" xfId="0" applyFont="1" applyAlignment="1">
      <alignment horizontal="center" wrapText="1"/>
    </xf>
    <xf numFmtId="0" fontId="27" fillId="0" borderId="0" xfId="0" applyFont="1"/>
    <xf numFmtId="0" fontId="24" fillId="0" borderId="0" xfId="0" applyFont="1" applyAlignment="1">
      <alignment horizontal="left"/>
    </xf>
    <xf numFmtId="0" fontId="11" fillId="0" borderId="0" xfId="0" applyFont="1" applyBorder="1" applyAlignment="1">
      <alignment horizontal="left"/>
    </xf>
    <xf numFmtId="0" fontId="27" fillId="0" borderId="0" xfId="0" applyFont="1" applyFill="1"/>
    <xf numFmtId="0" fontId="30" fillId="0" borderId="0" xfId="0" applyFont="1" applyFill="1"/>
    <xf numFmtId="0" fontId="32" fillId="0" borderId="0" xfId="0" applyFont="1"/>
    <xf numFmtId="0" fontId="34" fillId="0" borderId="0" xfId="0" applyFont="1" applyAlignment="1">
      <alignment horizontal="center"/>
    </xf>
    <xf numFmtId="0" fontId="0" fillId="0" borderId="0" xfId="0" applyFill="1" applyAlignment="1">
      <alignment vertical="center" wrapText="1"/>
    </xf>
    <xf numFmtId="0" fontId="0" fillId="0" borderId="0" xfId="0" applyFill="1" applyAlignment="1">
      <alignment horizontal="center"/>
    </xf>
    <xf numFmtId="8" fontId="35" fillId="0" borderId="0" xfId="0" applyNumberFormat="1" applyFont="1" applyAlignment="1">
      <alignment horizontal="center"/>
    </xf>
    <xf numFmtId="169" fontId="35" fillId="0" borderId="0" xfId="2" applyNumberFormat="1" applyFont="1" applyAlignment="1">
      <alignment horizontal="center"/>
    </xf>
    <xf numFmtId="0" fontId="0" fillId="0" borderId="0" xfId="0" applyFont="1" applyAlignment="1">
      <alignment horizontal="center"/>
    </xf>
    <xf numFmtId="0" fontId="0" fillId="0" borderId="11" xfId="0" applyFill="1" applyBorder="1"/>
    <xf numFmtId="0" fontId="5" fillId="0" borderId="8" xfId="0" applyFont="1" applyBorder="1" applyAlignment="1">
      <alignment horizontal="center"/>
    </xf>
    <xf numFmtId="0" fontId="5" fillId="0" borderId="13" xfId="0" applyFont="1" applyBorder="1" applyAlignment="1">
      <alignment horizontal="center"/>
    </xf>
    <xf numFmtId="0" fontId="11" fillId="0" borderId="0" xfId="0" applyFont="1" applyFill="1" applyBorder="1" applyAlignment="1">
      <alignment horizontal="left" indent="1"/>
    </xf>
    <xf numFmtId="0" fontId="0" fillId="0" borderId="0" xfId="0"/>
    <xf numFmtId="0" fontId="0" fillId="0" borderId="0" xfId="0" applyAlignment="1">
      <alignment horizontal="center"/>
    </xf>
    <xf numFmtId="3" fontId="5" fillId="0" borderId="0" xfId="0" applyNumberFormat="1" applyFont="1" applyFill="1" applyAlignment="1">
      <alignment horizontal="center"/>
    </xf>
    <xf numFmtId="165" fontId="0" fillId="0" borderId="0" xfId="4" applyNumberFormat="1" applyFont="1" applyAlignment="1">
      <alignment horizontal="center"/>
    </xf>
    <xf numFmtId="0" fontId="7" fillId="9" borderId="0" xfId="0" applyFont="1" applyFill="1" applyAlignment="1">
      <alignment vertical="center"/>
    </xf>
    <xf numFmtId="0" fontId="7" fillId="8" borderId="0" xfId="0" applyFont="1" applyFill="1" applyAlignment="1">
      <alignment vertical="center"/>
    </xf>
    <xf numFmtId="0" fontId="17" fillId="4" borderId="0" xfId="0" applyFont="1" applyFill="1" applyAlignment="1">
      <alignment horizontal="center" wrapText="1"/>
    </xf>
    <xf numFmtId="0" fontId="40" fillId="0" borderId="0" xfId="0" applyFont="1" applyFill="1" applyBorder="1" applyAlignment="1">
      <alignment vertical="top" wrapText="1"/>
    </xf>
    <xf numFmtId="0" fontId="7" fillId="0" borderId="0" xfId="0" applyFont="1" applyFill="1" applyAlignment="1">
      <alignment vertical="center"/>
    </xf>
    <xf numFmtId="167" fontId="5" fillId="0" borderId="0" xfId="0" applyNumberFormat="1" applyFont="1" applyFill="1" applyAlignment="1">
      <alignment horizontal="center" vertical="center"/>
    </xf>
    <xf numFmtId="0" fontId="0" fillId="0" borderId="0" xfId="0" applyFill="1" applyAlignment="1">
      <alignment horizontal="left" vertical="center" wrapText="1"/>
    </xf>
    <xf numFmtId="0" fontId="0" fillId="0" borderId="6" xfId="0" applyBorder="1" applyAlignment="1">
      <alignment vertical="center" wrapText="1"/>
    </xf>
    <xf numFmtId="0" fontId="41" fillId="0" borderId="0" xfId="0" applyFont="1" applyAlignment="1">
      <alignment horizontal="right"/>
    </xf>
    <xf numFmtId="0" fontId="21" fillId="0" borderId="0" xfId="0" applyFont="1"/>
    <xf numFmtId="0" fontId="44" fillId="0" borderId="0" xfId="0" applyFont="1" applyAlignment="1">
      <alignment horizontal="right"/>
    </xf>
    <xf numFmtId="9" fontId="0" fillId="0" borderId="0" xfId="1" applyFont="1"/>
    <xf numFmtId="0" fontId="11" fillId="0" borderId="0" xfId="0" applyFont="1" applyFill="1"/>
    <xf numFmtId="0" fontId="13"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0" fillId="0" borderId="0" xfId="0" applyAlignment="1">
      <alignment horizontal="right" vertical="center"/>
    </xf>
    <xf numFmtId="9" fontId="21" fillId="0" borderId="0" xfId="0" applyNumberFormat="1" applyFont="1" applyFill="1" applyBorder="1" applyAlignment="1">
      <alignment horizontal="center" vertical="center"/>
    </xf>
    <xf numFmtId="0" fontId="51" fillId="5" borderId="20" xfId="0" applyFont="1" applyFill="1" applyBorder="1" applyAlignment="1">
      <alignment horizontal="center" vertical="center" wrapText="1"/>
    </xf>
    <xf numFmtId="0" fontId="50" fillId="0" borderId="0" xfId="0" applyFont="1" applyAlignment="1">
      <alignment horizontal="right" vertical="center"/>
    </xf>
    <xf numFmtId="167" fontId="47" fillId="6" borderId="0" xfId="0" applyNumberFormat="1" applyFont="1" applyFill="1" applyAlignment="1">
      <alignment horizontal="center" vertical="center"/>
    </xf>
    <xf numFmtId="0" fontId="23" fillId="0" borderId="13" xfId="0" applyFont="1" applyBorder="1"/>
    <xf numFmtId="0" fontId="0" fillId="0" borderId="0" xfId="0" applyFont="1" applyAlignment="1">
      <alignment horizontal="left"/>
    </xf>
    <xf numFmtId="0" fontId="55" fillId="0" borderId="0" xfId="0" applyFont="1"/>
    <xf numFmtId="0" fontId="54" fillId="0" borderId="0" xfId="0" applyFont="1" applyAlignment="1">
      <alignment horizontal="left"/>
    </xf>
    <xf numFmtId="0" fontId="56" fillId="0" borderId="0" xfId="0" applyFont="1"/>
    <xf numFmtId="167" fontId="47" fillId="4" borderId="0" xfId="0" applyNumberFormat="1" applyFont="1" applyFill="1" applyAlignment="1">
      <alignment horizontal="center" vertical="center"/>
    </xf>
    <xf numFmtId="9" fontId="47" fillId="6" borderId="0" xfId="1" applyFont="1" applyFill="1" applyAlignment="1">
      <alignment horizontal="center" vertical="center"/>
    </xf>
    <xf numFmtId="0" fontId="13" fillId="0" borderId="13" xfId="0" applyFont="1" applyBorder="1" applyAlignment="1">
      <alignment vertical="center"/>
    </xf>
    <xf numFmtId="0" fontId="0" fillId="0" borderId="13" xfId="0" applyBorder="1" applyAlignment="1">
      <alignment vertical="center"/>
    </xf>
    <xf numFmtId="0" fontId="5" fillId="0" borderId="13" xfId="0" applyFont="1" applyBorder="1" applyAlignment="1">
      <alignment horizontal="center" vertical="center"/>
    </xf>
    <xf numFmtId="0" fontId="21" fillId="0" borderId="0" xfId="0" applyFont="1" applyAlignment="1">
      <alignment horizontal="center"/>
    </xf>
    <xf numFmtId="165" fontId="16" fillId="0" borderId="0" xfId="0" applyNumberFormat="1" applyFont="1" applyFill="1" applyBorder="1" applyAlignment="1" applyProtection="1">
      <alignment horizontal="center"/>
    </xf>
    <xf numFmtId="165" fontId="16" fillId="0" borderId="0" xfId="0" applyNumberFormat="1" applyFont="1" applyBorder="1" applyAlignment="1" applyProtection="1">
      <alignment horizontal="center"/>
    </xf>
    <xf numFmtId="3" fontId="16" fillId="0" borderId="0" xfId="0" applyNumberFormat="1" applyFont="1" applyFill="1" applyBorder="1" applyAlignment="1" applyProtection="1">
      <alignment horizontal="center" vertical="center"/>
    </xf>
    <xf numFmtId="0" fontId="4" fillId="7" borderId="0" xfId="0" applyFont="1" applyFill="1" applyAlignment="1">
      <alignment horizontal="left"/>
    </xf>
    <xf numFmtId="0" fontId="0" fillId="7" borderId="0" xfId="0" applyFill="1"/>
    <xf numFmtId="3" fontId="0" fillId="0" borderId="0" xfId="0" applyNumberFormat="1" applyFill="1"/>
    <xf numFmtId="167" fontId="0" fillId="0" borderId="0" xfId="0" applyNumberFormat="1" applyFill="1"/>
    <xf numFmtId="0" fontId="0" fillId="0" borderId="0" xfId="0" applyFill="1" applyAlignment="1">
      <alignment vertical="top" wrapText="1"/>
    </xf>
    <xf numFmtId="3" fontId="62" fillId="0" borderId="0" xfId="0" applyNumberFormat="1" applyFont="1" applyFill="1" applyAlignment="1" applyProtection="1">
      <alignment horizontal="center"/>
      <protection locked="0"/>
    </xf>
    <xf numFmtId="0" fontId="65" fillId="0" borderId="0" xfId="0" applyFont="1" applyAlignment="1">
      <alignment horizontal="center"/>
    </xf>
    <xf numFmtId="0" fontId="0" fillId="10" borderId="0" xfId="0" applyFill="1"/>
    <xf numFmtId="0" fontId="11" fillId="10" borderId="0" xfId="0" applyFont="1" applyFill="1" applyAlignment="1">
      <alignment horizontal="right" vertical="center"/>
    </xf>
    <xf numFmtId="0" fontId="50" fillId="10" borderId="0" xfId="0" applyFont="1" applyFill="1" applyAlignment="1">
      <alignment horizontal="right" vertical="center"/>
    </xf>
    <xf numFmtId="0" fontId="11" fillId="10" borderId="0" xfId="0" applyFont="1" applyFill="1" applyAlignment="1">
      <alignment horizontal="center"/>
    </xf>
    <xf numFmtId="0" fontId="0" fillId="10" borderId="0" xfId="0" applyFill="1" applyAlignment="1">
      <alignment horizontal="center"/>
    </xf>
    <xf numFmtId="0" fontId="20" fillId="10" borderId="13" xfId="0" applyFont="1" applyFill="1" applyBorder="1"/>
    <xf numFmtId="0" fontId="11" fillId="10" borderId="13" xfId="0" applyFont="1" applyFill="1" applyBorder="1" applyAlignment="1">
      <alignment horizontal="right" vertical="center"/>
    </xf>
    <xf numFmtId="0" fontId="50" fillId="10" borderId="0" xfId="0" applyFont="1" applyFill="1" applyBorder="1" applyAlignment="1">
      <alignment horizontal="right" vertical="center"/>
    </xf>
    <xf numFmtId="0" fontId="0" fillId="10" borderId="0" xfId="0" applyFill="1" applyAlignment="1">
      <alignment horizontal="left" vertical="center" wrapText="1"/>
    </xf>
    <xf numFmtId="0" fontId="0" fillId="10" borderId="0" xfId="0" applyFill="1" applyAlignment="1">
      <alignment vertical="center" wrapText="1"/>
    </xf>
    <xf numFmtId="0" fontId="6" fillId="10" borderId="0" xfId="0" applyFont="1" applyFill="1" applyAlignment="1">
      <alignment vertical="center" wrapText="1"/>
    </xf>
    <xf numFmtId="0" fontId="0" fillId="10" borderId="0" xfId="0" applyFill="1" applyAlignment="1">
      <alignment vertical="top" wrapText="1"/>
    </xf>
    <xf numFmtId="0" fontId="11" fillId="10" borderId="0" xfId="0" applyFont="1" applyFill="1" applyAlignment="1">
      <alignment horizontal="right" vertical="center" wrapText="1"/>
    </xf>
    <xf numFmtId="0" fontId="40" fillId="10" borderId="19" xfId="0" applyFont="1" applyFill="1" applyBorder="1" applyAlignment="1">
      <alignment horizontal="center" vertical="top" wrapText="1"/>
    </xf>
    <xf numFmtId="164" fontId="9" fillId="10" borderId="0" xfId="0" applyNumberFormat="1" applyFont="1" applyFill="1" applyAlignment="1">
      <alignment horizontal="left"/>
    </xf>
    <xf numFmtId="0" fontId="11" fillId="10" borderId="0" xfId="0" applyFont="1" applyFill="1" applyAlignment="1">
      <alignment horizontal="center" vertical="center"/>
    </xf>
    <xf numFmtId="0" fontId="0" fillId="10" borderId="0" xfId="0" applyFill="1" applyAlignment="1">
      <alignment horizontal="left" indent="1"/>
    </xf>
    <xf numFmtId="166" fontId="11" fillId="10" borderId="0" xfId="4" applyNumberFormat="1" applyFont="1" applyFill="1" applyAlignment="1">
      <alignment horizontal="center" vertical="center"/>
    </xf>
    <xf numFmtId="3" fontId="11" fillId="10" borderId="0" xfId="0" applyNumberFormat="1" applyFont="1" applyFill="1" applyAlignment="1">
      <alignment horizontal="center" vertical="center"/>
    </xf>
    <xf numFmtId="167" fontId="11" fillId="10" borderId="0" xfId="4" applyNumberFormat="1" applyFont="1" applyFill="1" applyAlignment="1">
      <alignment horizontal="center" vertical="center"/>
    </xf>
    <xf numFmtId="0" fontId="6" fillId="10" borderId="0" xfId="0" applyFont="1" applyFill="1" applyAlignment="1">
      <alignment horizontal="center" vertical="top" wrapText="1"/>
    </xf>
    <xf numFmtId="0" fontId="49" fillId="10" borderId="0" xfId="0" applyFont="1" applyFill="1" applyAlignment="1">
      <alignment horizontal="center" vertical="center"/>
    </xf>
    <xf numFmtId="9" fontId="50" fillId="10" borderId="0" xfId="1" applyFont="1" applyFill="1" applyAlignment="1">
      <alignment horizontal="center" vertical="center"/>
    </xf>
    <xf numFmtId="166" fontId="50" fillId="10" borderId="0" xfId="4" applyNumberFormat="1" applyFont="1" applyFill="1" applyAlignment="1">
      <alignment horizontal="center" vertical="center"/>
    </xf>
    <xf numFmtId="0" fontId="3" fillId="4" borderId="15"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0" fillId="10" borderId="0" xfId="0" applyFont="1" applyFill="1" applyAlignment="1">
      <alignment horizontal="center"/>
    </xf>
    <xf numFmtId="0" fontId="20" fillId="10" borderId="0" xfId="0" applyFont="1" applyFill="1"/>
    <xf numFmtId="9" fontId="42" fillId="10" borderId="0" xfId="0" applyNumberFormat="1" applyFont="1" applyFill="1" applyBorder="1" applyAlignment="1">
      <alignment horizontal="center" vertical="center"/>
    </xf>
    <xf numFmtId="0" fontId="21" fillId="10" borderId="0" xfId="0" applyFont="1" applyFill="1" applyBorder="1" applyAlignment="1">
      <alignment horizontal="center"/>
    </xf>
    <xf numFmtId="0" fontId="6" fillId="10" borderId="0" xfId="0" applyFont="1" applyFill="1" applyAlignment="1">
      <alignment horizontal="left" vertical="center" wrapText="1" indent="1"/>
    </xf>
    <xf numFmtId="0" fontId="11" fillId="10" borderId="0" xfId="0" applyFont="1" applyFill="1" applyAlignment="1">
      <alignment wrapText="1"/>
    </xf>
    <xf numFmtId="0" fontId="46" fillId="10" borderId="0" xfId="0" applyFont="1" applyFill="1" applyAlignment="1">
      <alignment horizontal="center" wrapText="1"/>
    </xf>
    <xf numFmtId="0" fontId="31" fillId="10" borderId="0" xfId="0" applyFont="1" applyFill="1"/>
    <xf numFmtId="0" fontId="17" fillId="10" borderId="0" xfId="0" applyFont="1" applyFill="1" applyAlignment="1">
      <alignment wrapText="1"/>
    </xf>
    <xf numFmtId="0" fontId="24" fillId="10" borderId="0" xfId="0" applyFont="1" applyFill="1" applyAlignment="1">
      <alignment horizontal="left"/>
    </xf>
    <xf numFmtId="0" fontId="25" fillId="10" borderId="0" xfId="0" applyFont="1" applyFill="1" applyAlignment="1">
      <alignment horizontal="left"/>
    </xf>
    <xf numFmtId="0" fontId="17" fillId="10" borderId="0" xfId="0" applyFont="1" applyFill="1" applyAlignment="1">
      <alignment horizontal="center" wrapText="1"/>
    </xf>
    <xf numFmtId="0" fontId="21" fillId="10" borderId="0" xfId="0" applyFont="1" applyFill="1" applyAlignment="1">
      <alignment vertical="top" wrapText="1"/>
    </xf>
    <xf numFmtId="0" fontId="0" fillId="10" borderId="0" xfId="0" applyFill="1" applyAlignment="1">
      <alignment horizontal="center" vertical="top" wrapText="1"/>
    </xf>
    <xf numFmtId="0" fontId="23" fillId="10" borderId="0" xfId="0" applyFont="1" applyFill="1" applyAlignment="1">
      <alignment horizontal="center" vertical="center"/>
    </xf>
    <xf numFmtId="0" fontId="0" fillId="10" borderId="0" xfId="0" applyFill="1" applyAlignment="1">
      <alignment horizontal="left" vertical="center" indent="1"/>
    </xf>
    <xf numFmtId="8" fontId="18" fillId="10" borderId="0" xfId="0" applyNumberFormat="1" applyFont="1" applyFill="1" applyAlignment="1">
      <alignment horizontal="center" vertical="center"/>
    </xf>
    <xf numFmtId="168" fontId="21" fillId="10" borderId="0" xfId="0" applyNumberFormat="1" applyFont="1" applyFill="1" applyAlignment="1">
      <alignment horizontal="center" vertical="center"/>
    </xf>
    <xf numFmtId="3" fontId="18" fillId="10" borderId="0" xfId="0" applyNumberFormat="1" applyFont="1" applyFill="1" applyAlignment="1">
      <alignment horizontal="center" vertical="center"/>
    </xf>
    <xf numFmtId="165" fontId="18" fillId="10" borderId="0" xfId="4" applyNumberFormat="1" applyFont="1" applyFill="1" applyAlignment="1">
      <alignment horizontal="center" vertical="center"/>
    </xf>
    <xf numFmtId="0" fontId="18" fillId="10" borderId="0" xfId="0" applyFont="1" applyFill="1" applyAlignment="1">
      <alignment horizontal="center" vertical="center"/>
    </xf>
    <xf numFmtId="9" fontId="0" fillId="10" borderId="0" xfId="0" applyNumberFormat="1" applyFont="1" applyFill="1" applyAlignment="1">
      <alignment horizontal="center" vertical="center"/>
    </xf>
    <xf numFmtId="0" fontId="21" fillId="10" borderId="0" xfId="0" applyFont="1" applyFill="1" applyAlignment="1">
      <alignment horizontal="center" vertical="center"/>
    </xf>
    <xf numFmtId="9" fontId="18" fillId="10" borderId="0" xfId="1" applyFont="1" applyFill="1" applyAlignment="1">
      <alignment horizontal="center" vertical="center"/>
    </xf>
    <xf numFmtId="167" fontId="18" fillId="10" borderId="0" xfId="4" applyNumberFormat="1" applyFont="1" applyFill="1" applyAlignment="1">
      <alignment horizontal="center" vertical="center"/>
    </xf>
    <xf numFmtId="0" fontId="0" fillId="10" borderId="0" xfId="0" applyFill="1" applyAlignment="1">
      <alignment horizontal="left" wrapText="1" indent="1"/>
    </xf>
    <xf numFmtId="165" fontId="0" fillId="10" borderId="0" xfId="4" applyNumberFormat="1" applyFont="1" applyFill="1" applyAlignment="1">
      <alignment horizontal="center"/>
    </xf>
    <xf numFmtId="0" fontId="17" fillId="10" borderId="0" xfId="0" applyFont="1" applyFill="1" applyAlignment="1">
      <alignment horizontal="left" vertical="center" wrapText="1"/>
    </xf>
    <xf numFmtId="0" fontId="21" fillId="10" borderId="17" xfId="0" applyFont="1" applyFill="1" applyBorder="1" applyAlignment="1">
      <alignment horizontal="center" vertical="center" wrapText="1"/>
    </xf>
    <xf numFmtId="0" fontId="3" fillId="4" borderId="16" xfId="0" applyFont="1" applyFill="1" applyBorder="1" applyAlignment="1">
      <alignment horizontal="center" vertical="center" wrapText="1"/>
    </xf>
    <xf numFmtId="3" fontId="37" fillId="4" borderId="0" xfId="0" applyNumberFormat="1" applyFont="1" applyFill="1" applyAlignment="1">
      <alignment horizontal="left" vertical="center"/>
    </xf>
    <xf numFmtId="3" fontId="37" fillId="4" borderId="0" xfId="0" applyNumberFormat="1" applyFont="1" applyFill="1" applyAlignment="1">
      <alignment horizontal="center" vertical="center" wrapText="1"/>
    </xf>
    <xf numFmtId="0" fontId="17" fillId="4" borderId="0" xfId="0" applyFont="1" applyFill="1" applyAlignment="1">
      <alignment horizontal="left" vertical="center" wrapText="1"/>
    </xf>
    <xf numFmtId="0" fontId="66" fillId="10" borderId="0" xfId="0" applyFont="1" applyFill="1" applyAlignment="1">
      <alignment vertical="top" wrapText="1"/>
    </xf>
    <xf numFmtId="0" fontId="3" fillId="4" borderId="8" xfId="0" applyFont="1" applyFill="1" applyBorder="1" applyAlignment="1">
      <alignment vertical="center"/>
    </xf>
    <xf numFmtId="0" fontId="0" fillId="0" borderId="8" xfId="0" applyBorder="1" applyAlignment="1">
      <alignment horizontal="right"/>
    </xf>
    <xf numFmtId="0" fontId="5" fillId="0" borderId="9" xfId="0" applyFont="1" applyBorder="1" applyAlignment="1">
      <alignment horizontal="center"/>
    </xf>
    <xf numFmtId="0" fontId="11" fillId="0" borderId="10" xfId="0" applyFont="1" applyBorder="1"/>
    <xf numFmtId="0" fontId="16" fillId="0" borderId="11" xfId="0" applyFont="1" applyBorder="1" applyAlignment="1">
      <alignment horizontal="center"/>
    </xf>
    <xf numFmtId="165" fontId="16" fillId="0" borderId="11" xfId="0" applyNumberFormat="1" applyFont="1" applyBorder="1" applyAlignment="1">
      <alignment horizontal="center"/>
    </xf>
    <xf numFmtId="165" fontId="16" fillId="0" borderId="11" xfId="4" applyNumberFormat="1" applyFont="1" applyFill="1" applyBorder="1" applyAlignment="1">
      <alignment horizontal="center"/>
    </xf>
    <xf numFmtId="165" fontId="28" fillId="0" borderId="11" xfId="0" applyNumberFormat="1" applyFont="1" applyFill="1" applyBorder="1" applyAlignment="1">
      <alignment horizontal="center"/>
    </xf>
    <xf numFmtId="0" fontId="11" fillId="0" borderId="12" xfId="0" applyFont="1" applyBorder="1"/>
    <xf numFmtId="0" fontId="11" fillId="0" borderId="13" xfId="0" applyFont="1" applyBorder="1" applyAlignment="1">
      <alignment horizontal="left" indent="2"/>
    </xf>
    <xf numFmtId="0" fontId="11" fillId="0" borderId="13" xfId="0" applyFont="1" applyBorder="1" applyAlignment="1">
      <alignment horizontal="right"/>
    </xf>
    <xf numFmtId="8" fontId="16" fillId="0" borderId="13" xfId="0" applyNumberFormat="1" applyFont="1" applyFill="1" applyBorder="1" applyAlignment="1" applyProtection="1">
      <alignment horizontal="center"/>
    </xf>
    <xf numFmtId="165" fontId="28" fillId="0" borderId="14" xfId="0" applyNumberFormat="1" applyFont="1" applyFill="1" applyBorder="1" applyAlignment="1">
      <alignment horizontal="center"/>
    </xf>
    <xf numFmtId="0" fontId="0" fillId="10" borderId="0" xfId="0" applyFont="1" applyFill="1" applyAlignment="1">
      <alignment horizontal="right"/>
    </xf>
    <xf numFmtId="0" fontId="21" fillId="10" borderId="0" xfId="0" applyFont="1" applyFill="1" applyAlignment="1">
      <alignment horizontal="right"/>
    </xf>
    <xf numFmtId="0" fontId="41" fillId="10" borderId="0" xfId="0" applyFont="1" applyFill="1"/>
    <xf numFmtId="0" fontId="6" fillId="10" borderId="0" xfId="0" applyFont="1" applyFill="1" applyAlignment="1">
      <alignment vertical="center"/>
    </xf>
    <xf numFmtId="167" fontId="22" fillId="10" borderId="0" xfId="0" applyNumberFormat="1" applyFont="1" applyFill="1" applyAlignment="1">
      <alignment horizontal="right" vertical="center"/>
    </xf>
    <xf numFmtId="0" fontId="24" fillId="10" borderId="0" xfId="0" applyFont="1" applyFill="1" applyAlignment="1">
      <alignment horizontal="center"/>
    </xf>
    <xf numFmtId="0" fontId="21" fillId="10" borderId="30"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57" fillId="10" borderId="24" xfId="0" applyFont="1" applyFill="1" applyBorder="1" applyAlignment="1">
      <alignment horizontal="center"/>
    </xf>
    <xf numFmtId="0" fontId="67" fillId="10" borderId="0" xfId="0" applyFont="1" applyFill="1" applyBorder="1" applyAlignment="1">
      <alignment horizontal="center" wrapText="1"/>
    </xf>
    <xf numFmtId="0" fontId="57" fillId="10" borderId="0" xfId="0" applyFont="1" applyFill="1" applyBorder="1" applyAlignment="1">
      <alignment horizontal="center"/>
    </xf>
    <xf numFmtId="168" fontId="57" fillId="10" borderId="24" xfId="0" applyNumberFormat="1" applyFont="1" applyFill="1" applyBorder="1" applyAlignment="1">
      <alignment horizontal="center" vertical="center"/>
    </xf>
    <xf numFmtId="9" fontId="67" fillId="10" borderId="18" xfId="0" applyNumberFormat="1" applyFont="1" applyFill="1" applyBorder="1" applyAlignment="1">
      <alignment horizontal="center" vertical="center"/>
    </xf>
    <xf numFmtId="9" fontId="67" fillId="10" borderId="0" xfId="0" applyNumberFormat="1" applyFont="1" applyFill="1" applyBorder="1" applyAlignment="1">
      <alignment horizontal="center" vertical="center"/>
    </xf>
    <xf numFmtId="167" fontId="57" fillId="10" borderId="0" xfId="2" applyNumberFormat="1" applyFont="1" applyFill="1" applyBorder="1" applyAlignment="1">
      <alignment horizontal="center"/>
    </xf>
    <xf numFmtId="167" fontId="57" fillId="10" borderId="24" xfId="2" applyNumberFormat="1" applyFont="1" applyFill="1" applyBorder="1" applyAlignment="1">
      <alignment horizontal="center"/>
    </xf>
    <xf numFmtId="167" fontId="67" fillId="10" borderId="18" xfId="2" applyNumberFormat="1" applyFont="1" applyFill="1" applyBorder="1" applyAlignment="1">
      <alignment horizontal="center"/>
    </xf>
    <xf numFmtId="167" fontId="67" fillId="10" borderId="0" xfId="2" applyNumberFormat="1" applyFont="1" applyFill="1" applyBorder="1" applyAlignment="1">
      <alignment horizontal="center"/>
    </xf>
    <xf numFmtId="3" fontId="69" fillId="10" borderId="24" xfId="0" applyNumberFormat="1" applyFont="1" applyFill="1" applyBorder="1" applyAlignment="1">
      <alignment horizontal="center" vertical="center"/>
    </xf>
    <xf numFmtId="0" fontId="70" fillId="10" borderId="18" xfId="0" applyFont="1" applyFill="1" applyBorder="1" applyAlignment="1">
      <alignment horizontal="center" vertical="center" wrapText="1"/>
    </xf>
    <xf numFmtId="0" fontId="70" fillId="10" borderId="0" xfId="0" applyFont="1" applyFill="1" applyBorder="1" applyAlignment="1">
      <alignment horizontal="center" vertical="center" wrapText="1"/>
    </xf>
    <xf numFmtId="167" fontId="57" fillId="10" borderId="0" xfId="2" applyNumberFormat="1" applyFont="1" applyFill="1" applyBorder="1" applyAlignment="1">
      <alignment horizontal="center" vertical="center"/>
    </xf>
    <xf numFmtId="0" fontId="57" fillId="10" borderId="24" xfId="0" applyFont="1" applyFill="1" applyBorder="1" applyAlignment="1">
      <alignment horizontal="center" vertical="top" wrapText="1"/>
    </xf>
    <xf numFmtId="0" fontId="67" fillId="10" borderId="0" xfId="0" applyFont="1" applyFill="1" applyBorder="1" applyAlignment="1">
      <alignment horizontal="center" vertical="top" wrapText="1"/>
    </xf>
    <xf numFmtId="0" fontId="57" fillId="10" borderId="0" xfId="0" applyFont="1" applyFill="1" applyBorder="1" applyAlignment="1">
      <alignment horizontal="center" vertical="top" wrapText="1"/>
    </xf>
    <xf numFmtId="166" fontId="57" fillId="10" borderId="24" xfId="2" applyNumberFormat="1" applyFont="1" applyFill="1" applyBorder="1" applyAlignment="1">
      <alignment horizontal="center" vertical="center"/>
    </xf>
    <xf numFmtId="166" fontId="67" fillId="10" borderId="18" xfId="2" applyNumberFormat="1" applyFont="1" applyFill="1" applyBorder="1" applyAlignment="1">
      <alignment horizontal="center" vertical="center" wrapText="1"/>
    </xf>
    <xf numFmtId="166" fontId="67" fillId="10" borderId="0" xfId="2" applyNumberFormat="1" applyFont="1" applyFill="1" applyBorder="1" applyAlignment="1">
      <alignment horizontal="center" vertical="center" wrapText="1"/>
    </xf>
    <xf numFmtId="2" fontId="57" fillId="10" borderId="24" xfId="4" applyNumberFormat="1" applyFont="1" applyFill="1" applyBorder="1" applyAlignment="1">
      <alignment horizontal="center" vertical="center"/>
    </xf>
    <xf numFmtId="166" fontId="67" fillId="10" borderId="4" xfId="2" applyNumberFormat="1" applyFont="1" applyFill="1" applyBorder="1" applyAlignment="1">
      <alignment horizontal="center" vertical="center"/>
    </xf>
    <xf numFmtId="166" fontId="67" fillId="10" borderId="0" xfId="2" applyNumberFormat="1" applyFont="1" applyFill="1" applyBorder="1" applyAlignment="1">
      <alignment horizontal="center" vertical="center"/>
    </xf>
    <xf numFmtId="167" fontId="21" fillId="10" borderId="28" xfId="0" applyNumberFormat="1" applyFont="1" applyFill="1" applyBorder="1" applyAlignment="1">
      <alignment horizontal="center"/>
    </xf>
    <xf numFmtId="0" fontId="57" fillId="10" borderId="26" xfId="0" applyFont="1" applyFill="1" applyBorder="1" applyAlignment="1">
      <alignment horizontal="center"/>
    </xf>
    <xf numFmtId="0" fontId="67" fillId="10" borderId="27" xfId="0" applyFont="1" applyFill="1" applyBorder="1" applyAlignment="1">
      <alignment horizontal="center" wrapText="1"/>
    </xf>
    <xf numFmtId="0" fontId="0" fillId="10" borderId="0" xfId="0" applyFill="1" applyAlignment="1">
      <alignment horizontal="left" vertical="center" wrapText="1"/>
    </xf>
    <xf numFmtId="0" fontId="14" fillId="11" borderId="0" xfId="0" applyFont="1" applyFill="1"/>
    <xf numFmtId="0" fontId="11" fillId="11" borderId="0" xfId="0" applyFont="1" applyFill="1"/>
    <xf numFmtId="0" fontId="11" fillId="11" borderId="0" xfId="0" applyFont="1" applyFill="1" applyAlignment="1">
      <alignment wrapText="1"/>
    </xf>
    <xf numFmtId="9" fontId="11" fillId="11" borderId="0" xfId="1" applyFont="1" applyFill="1" applyAlignment="1">
      <alignment horizontal="center" wrapText="1"/>
    </xf>
    <xf numFmtId="0" fontId="0" fillId="11" borderId="0" xfId="0" applyFill="1" applyAlignment="1"/>
    <xf numFmtId="0" fontId="11" fillId="12" borderId="0" xfId="0" applyFont="1" applyFill="1" applyAlignment="1">
      <alignment horizontal="right" vertical="center"/>
    </xf>
    <xf numFmtId="0" fontId="0" fillId="12" borderId="0" xfId="0" applyFill="1"/>
    <xf numFmtId="0" fontId="50" fillId="12" borderId="0" xfId="0" applyFont="1" applyFill="1" applyAlignment="1">
      <alignment horizontal="right" vertical="center"/>
    </xf>
    <xf numFmtId="0" fontId="0" fillId="12" borderId="0" xfId="0" applyFill="1" applyAlignment="1">
      <alignment horizontal="center"/>
    </xf>
    <xf numFmtId="0" fontId="0" fillId="0" borderId="0" xfId="0" applyAlignment="1">
      <alignment horizontal="left"/>
    </xf>
    <xf numFmtId="0" fontId="0" fillId="0" borderId="0" xfId="0" applyFill="1" applyAlignment="1">
      <alignment horizontal="left"/>
    </xf>
    <xf numFmtId="0" fontId="0" fillId="0" borderId="0" xfId="0" applyFill="1" applyAlignment="1">
      <alignment wrapText="1"/>
    </xf>
    <xf numFmtId="0" fontId="0" fillId="0" borderId="0" xfId="0" applyFill="1" applyAlignment="1">
      <alignment horizontal="left" wrapText="1"/>
    </xf>
    <xf numFmtId="3" fontId="40" fillId="0" borderId="0" xfId="0" applyNumberFormat="1" applyFont="1" applyFill="1" applyAlignment="1" applyProtection="1">
      <alignment vertical="center"/>
      <protection locked="0"/>
    </xf>
    <xf numFmtId="3" fontId="40" fillId="12" borderId="0" xfId="0" applyNumberFormat="1" applyFont="1" applyFill="1" applyAlignment="1" applyProtection="1">
      <alignment vertical="center"/>
      <protection locked="0"/>
    </xf>
    <xf numFmtId="9" fontId="21" fillId="12" borderId="0" xfId="0" applyNumberFormat="1" applyFont="1" applyFill="1" applyBorder="1" applyAlignment="1">
      <alignment horizontal="center" vertical="center"/>
    </xf>
    <xf numFmtId="3" fontId="63" fillId="12" borderId="32" xfId="0" applyNumberFormat="1" applyFont="1" applyFill="1" applyBorder="1" applyAlignment="1">
      <alignment horizontal="center" vertical="center"/>
    </xf>
    <xf numFmtId="166" fontId="50" fillId="12" borderId="0" xfId="4" applyNumberFormat="1" applyFont="1" applyFill="1" applyAlignment="1">
      <alignment horizontal="center" vertical="center"/>
    </xf>
    <xf numFmtId="0" fontId="43" fillId="4" borderId="0" xfId="0" applyFont="1" applyFill="1" applyBorder="1" applyAlignment="1">
      <alignment horizontal="left" vertical="center" indent="1"/>
    </xf>
    <xf numFmtId="167" fontId="43" fillId="4" borderId="0" xfId="0" applyNumberFormat="1" applyFont="1" applyFill="1" applyBorder="1" applyAlignment="1">
      <alignment horizontal="center" vertical="center"/>
    </xf>
    <xf numFmtId="0" fontId="43" fillId="4" borderId="0" xfId="0" applyFont="1" applyFill="1" applyBorder="1" applyAlignment="1">
      <alignment vertical="center"/>
    </xf>
    <xf numFmtId="167" fontId="47" fillId="4" borderId="0" xfId="0" applyNumberFormat="1" applyFont="1" applyFill="1" applyBorder="1" applyAlignment="1">
      <alignment horizontal="center" vertical="center"/>
    </xf>
    <xf numFmtId="0" fontId="47" fillId="6" borderId="0" xfId="0" applyFont="1" applyFill="1" applyBorder="1" applyAlignment="1">
      <alignment vertical="center"/>
    </xf>
    <xf numFmtId="0" fontId="47" fillId="6" borderId="0" xfId="0" applyFont="1" applyFill="1" applyBorder="1" applyAlignment="1">
      <alignment horizontal="left" vertical="center" wrapText="1"/>
    </xf>
    <xf numFmtId="9" fontId="47" fillId="6" borderId="0" xfId="1" applyFont="1" applyFill="1" applyBorder="1" applyAlignment="1">
      <alignment horizontal="center" vertical="center"/>
    </xf>
    <xf numFmtId="0" fontId="60" fillId="10" borderId="0" xfId="0" applyFont="1" applyFill="1" applyAlignment="1">
      <alignment vertical="center" wrapText="1"/>
    </xf>
    <xf numFmtId="0" fontId="17" fillId="12" borderId="0" xfId="0" applyFont="1" applyFill="1" applyAlignment="1">
      <alignment horizontal="center" wrapText="1"/>
    </xf>
    <xf numFmtId="0" fontId="24" fillId="12" borderId="0" xfId="0" applyFont="1" applyFill="1" applyAlignment="1">
      <alignment horizontal="left"/>
    </xf>
    <xf numFmtId="0" fontId="7" fillId="13" borderId="0" xfId="0" applyFont="1" applyFill="1" applyAlignment="1">
      <alignment vertical="center"/>
    </xf>
    <xf numFmtId="167" fontId="22" fillId="13" borderId="0" xfId="0" applyNumberFormat="1" applyFont="1" applyFill="1" applyAlignment="1">
      <alignment horizontal="right" vertical="center"/>
    </xf>
    <xf numFmtId="167" fontId="22" fillId="9" borderId="0" xfId="0" applyNumberFormat="1" applyFont="1" applyFill="1" applyAlignment="1">
      <alignment horizontal="right" vertical="center"/>
    </xf>
    <xf numFmtId="167" fontId="22" fillId="8" borderId="0" xfId="0" applyNumberFormat="1" applyFont="1" applyFill="1" applyAlignment="1">
      <alignment horizontal="right" vertical="center"/>
    </xf>
    <xf numFmtId="0" fontId="36" fillId="10" borderId="0" xfId="0" applyFont="1" applyFill="1" applyAlignment="1">
      <alignment horizontal="right" vertical="center"/>
    </xf>
    <xf numFmtId="9" fontId="22" fillId="9" borderId="0" xfId="1" applyFont="1" applyFill="1" applyAlignment="1">
      <alignment horizontal="right" vertical="center"/>
    </xf>
    <xf numFmtId="9" fontId="22" fillId="8" borderId="0" xfId="1" applyFont="1" applyFill="1" applyAlignment="1">
      <alignment horizontal="right" vertical="center"/>
    </xf>
    <xf numFmtId="0" fontId="11" fillId="0" borderId="0" xfId="0" applyFont="1" applyFill="1" applyBorder="1" applyAlignment="1">
      <alignment horizontal="left"/>
    </xf>
    <xf numFmtId="0" fontId="26" fillId="11" borderId="0" xfId="0" applyFont="1" applyFill="1" applyAlignment="1">
      <alignment horizontal="left" vertical="center" wrapText="1" indent="1"/>
    </xf>
    <xf numFmtId="0" fontId="29" fillId="11" borderId="0" xfId="0" applyFont="1" applyFill="1" applyAlignment="1">
      <alignment horizontal="left" wrapText="1" indent="1"/>
    </xf>
    <xf numFmtId="0" fontId="29" fillId="11" borderId="0" xfId="0" applyFont="1" applyFill="1" applyAlignment="1">
      <alignment horizontal="left" indent="1"/>
    </xf>
    <xf numFmtId="0" fontId="11" fillId="11" borderId="0" xfId="0" applyFont="1" applyFill="1" applyAlignment="1">
      <alignment horizontal="left" indent="1"/>
    </xf>
    <xf numFmtId="0" fontId="52" fillId="11" borderId="0" xfId="0" applyFont="1" applyFill="1" applyAlignment="1">
      <alignment horizontal="left" indent="1"/>
    </xf>
    <xf numFmtId="166" fontId="40" fillId="5" borderId="33" xfId="4" applyNumberFormat="1" applyFont="1" applyFill="1" applyBorder="1" applyAlignment="1" applyProtection="1">
      <alignment horizontal="center" vertical="center"/>
      <protection locked="0"/>
    </xf>
    <xf numFmtId="3" fontId="40" fillId="5" borderId="33" xfId="4" applyNumberFormat="1" applyFont="1" applyFill="1" applyBorder="1" applyAlignment="1" applyProtection="1">
      <alignment horizontal="center" vertical="center"/>
      <protection locked="0"/>
    </xf>
    <xf numFmtId="9" fontId="40" fillId="5" borderId="33" xfId="0" applyNumberFormat="1" applyFont="1" applyFill="1" applyBorder="1" applyAlignment="1" applyProtection="1">
      <alignment horizontal="center" vertical="center"/>
      <protection locked="0"/>
    </xf>
    <xf numFmtId="10" fontId="40" fillId="5" borderId="33" xfId="1" applyNumberFormat="1" applyFont="1" applyFill="1" applyBorder="1" applyAlignment="1" applyProtection="1">
      <alignment horizontal="center" vertical="center"/>
      <protection locked="0"/>
    </xf>
    <xf numFmtId="3" fontId="40" fillId="5" borderId="33" xfId="0" applyNumberFormat="1" applyFont="1" applyFill="1" applyBorder="1" applyAlignment="1" applyProtection="1">
      <alignment horizontal="center" vertical="center"/>
      <protection locked="0"/>
    </xf>
    <xf numFmtId="9" fontId="22" fillId="5" borderId="33" xfId="0" applyNumberFormat="1" applyFont="1" applyFill="1" applyBorder="1" applyAlignment="1" applyProtection="1">
      <alignment horizontal="center" vertical="center"/>
      <protection locked="0"/>
    </xf>
    <xf numFmtId="3" fontId="22" fillId="5" borderId="33" xfId="0" applyNumberFormat="1" applyFont="1" applyFill="1" applyBorder="1" applyAlignment="1" applyProtection="1">
      <alignment horizontal="center" vertical="center"/>
      <protection locked="0"/>
    </xf>
    <xf numFmtId="3" fontId="16" fillId="5" borderId="33" xfId="0" applyNumberFormat="1" applyFont="1" applyFill="1" applyBorder="1" applyAlignment="1" applyProtection="1">
      <alignment horizontal="center" vertical="center"/>
      <protection locked="0"/>
    </xf>
    <xf numFmtId="9" fontId="16" fillId="5" borderId="33" xfId="1" applyFont="1" applyFill="1" applyBorder="1" applyAlignment="1" applyProtection="1">
      <alignment horizontal="center" vertical="center"/>
      <protection locked="0"/>
    </xf>
    <xf numFmtId="3" fontId="48" fillId="5" borderId="33" xfId="0" applyNumberFormat="1" applyFont="1" applyFill="1" applyBorder="1" applyAlignment="1" applyProtection="1">
      <alignment horizontal="center"/>
      <protection locked="0"/>
    </xf>
    <xf numFmtId="168" fontId="5" fillId="5" borderId="33" xfId="0" applyNumberFormat="1" applyFont="1" applyFill="1" applyBorder="1" applyAlignment="1" applyProtection="1">
      <alignment horizontal="center"/>
      <protection locked="0"/>
    </xf>
    <xf numFmtId="10" fontId="5" fillId="5" borderId="33" xfId="1" applyNumberFormat="1" applyFont="1" applyFill="1" applyBorder="1" applyAlignment="1" applyProtection="1">
      <alignment horizontal="center"/>
      <protection locked="0"/>
    </xf>
    <xf numFmtId="4" fontId="16" fillId="5" borderId="33" xfId="0" applyNumberFormat="1" applyFont="1" applyFill="1" applyBorder="1" applyAlignment="1" applyProtection="1">
      <alignment horizontal="center" vertical="center"/>
      <protection locked="0"/>
    </xf>
    <xf numFmtId="4" fontId="5" fillId="5" borderId="33" xfId="0" applyNumberFormat="1" applyFont="1" applyFill="1" applyBorder="1" applyAlignment="1" applyProtection="1">
      <alignment horizontal="center"/>
      <protection locked="0"/>
    </xf>
    <xf numFmtId="0" fontId="0" fillId="14" borderId="0" xfId="0" applyFill="1"/>
    <xf numFmtId="0" fontId="0" fillId="14" borderId="0" xfId="0" applyFont="1" applyFill="1" applyAlignment="1">
      <alignment horizontal="center"/>
    </xf>
    <xf numFmtId="0" fontId="20" fillId="14" borderId="13" xfId="0" applyFont="1" applyFill="1" applyBorder="1"/>
    <xf numFmtId="0" fontId="0" fillId="14" borderId="0" xfId="0" applyFill="1" applyAlignment="1">
      <alignment horizontal="left" vertical="top" wrapText="1"/>
    </xf>
    <xf numFmtId="0" fontId="0" fillId="14" borderId="0" xfId="0" applyFill="1" applyAlignment="1">
      <alignment vertical="top" wrapText="1"/>
    </xf>
    <xf numFmtId="0" fontId="20" fillId="14" borderId="0" xfId="0" applyFont="1" applyFill="1"/>
    <xf numFmtId="0" fontId="0" fillId="14" borderId="0" xfId="0" applyFill="1" applyAlignment="1">
      <alignment vertical="center" wrapText="1"/>
    </xf>
    <xf numFmtId="0" fontId="0" fillId="14" borderId="0" xfId="0" applyFill="1" applyBorder="1"/>
    <xf numFmtId="0" fontId="21" fillId="14" borderId="0" xfId="0" applyFont="1" applyFill="1" applyBorder="1" applyAlignment="1">
      <alignment horizontal="center"/>
    </xf>
    <xf numFmtId="0" fontId="45" fillId="14" borderId="0" xfId="0" applyFont="1" applyFill="1" applyBorder="1" applyAlignment="1">
      <alignment horizontal="left" vertical="top" indent="1"/>
    </xf>
    <xf numFmtId="167" fontId="43" fillId="14" borderId="0" xfId="0" applyNumberFormat="1" applyFont="1" applyFill="1" applyBorder="1" applyAlignment="1">
      <alignment horizontal="center" vertical="center"/>
    </xf>
    <xf numFmtId="0" fontId="0" fillId="14" borderId="0" xfId="0" applyFont="1" applyFill="1" applyBorder="1" applyAlignment="1">
      <alignment horizontal="center"/>
    </xf>
    <xf numFmtId="0" fontId="45" fillId="14" borderId="13" xfId="0" applyFont="1" applyFill="1" applyBorder="1" applyAlignment="1">
      <alignment horizontal="left" vertical="top" indent="1"/>
    </xf>
    <xf numFmtId="0" fontId="0" fillId="14" borderId="13" xfId="0" applyFont="1" applyFill="1" applyBorder="1" applyAlignment="1">
      <alignment horizontal="center"/>
    </xf>
    <xf numFmtId="0" fontId="47" fillId="14" borderId="0" xfId="0" applyFont="1" applyFill="1" applyBorder="1" applyAlignment="1">
      <alignment horizontal="left" vertical="center" wrapText="1"/>
    </xf>
    <xf numFmtId="166" fontId="47" fillId="14" borderId="0" xfId="0" applyNumberFormat="1" applyFont="1" applyFill="1" applyBorder="1" applyAlignment="1">
      <alignment horizontal="center" vertical="center"/>
    </xf>
    <xf numFmtId="0" fontId="71" fillId="14" borderId="34" xfId="0" applyFont="1" applyFill="1" applyBorder="1" applyAlignment="1">
      <alignment horizontal="left" indent="1"/>
    </xf>
    <xf numFmtId="0" fontId="0" fillId="14" borderId="35" xfId="0" applyFill="1" applyBorder="1"/>
    <xf numFmtId="0" fontId="0" fillId="14" borderId="35" xfId="0" applyFont="1" applyFill="1" applyBorder="1" applyAlignment="1">
      <alignment horizontal="center"/>
    </xf>
    <xf numFmtId="0" fontId="0" fillId="14" borderId="36" xfId="0" applyFill="1" applyBorder="1"/>
    <xf numFmtId="0" fontId="0" fillId="14" borderId="37" xfId="0" applyFill="1" applyBorder="1"/>
    <xf numFmtId="0" fontId="0" fillId="14" borderId="38" xfId="0" applyFill="1" applyBorder="1"/>
    <xf numFmtId="0" fontId="21" fillId="14" borderId="38" xfId="0" applyFont="1" applyFill="1" applyBorder="1" applyAlignment="1">
      <alignment horizontal="center"/>
    </xf>
    <xf numFmtId="0" fontId="4" fillId="14" borderId="37" xfId="0" applyFont="1" applyFill="1" applyBorder="1" applyAlignment="1">
      <alignment horizontal="center" vertical="top" wrapText="1"/>
    </xf>
    <xf numFmtId="0" fontId="4" fillId="14" borderId="37" xfId="0" applyFont="1" applyFill="1" applyBorder="1" applyAlignment="1">
      <alignment horizontal="center"/>
    </xf>
    <xf numFmtId="0" fontId="0" fillId="14" borderId="37" xfId="0" applyFill="1" applyBorder="1" applyAlignment="1">
      <alignment vertical="top" wrapText="1"/>
    </xf>
    <xf numFmtId="0" fontId="0" fillId="14" borderId="37" xfId="0" applyFill="1" applyBorder="1" applyAlignment="1">
      <alignment horizontal="left"/>
    </xf>
    <xf numFmtId="0" fontId="0" fillId="14" borderId="38" xfId="0" applyFill="1" applyBorder="1" applyAlignment="1">
      <alignment horizontal="left"/>
    </xf>
    <xf numFmtId="0" fontId="0" fillId="14" borderId="39" xfId="0" applyFill="1" applyBorder="1"/>
    <xf numFmtId="0" fontId="0" fillId="14" borderId="40" xfId="0" applyFill="1" applyBorder="1"/>
    <xf numFmtId="0" fontId="0" fillId="14" borderId="40" xfId="0" applyFont="1" applyFill="1" applyBorder="1" applyAlignment="1">
      <alignment horizontal="center"/>
    </xf>
    <xf numFmtId="0" fontId="0" fillId="14" borderId="41" xfId="0" applyFill="1" applyBorder="1"/>
    <xf numFmtId="0" fontId="41" fillId="10" borderId="0" xfId="0" applyFont="1" applyFill="1" applyAlignment="1">
      <alignment wrapText="1"/>
    </xf>
    <xf numFmtId="0" fontId="50" fillId="10" borderId="0" xfId="0" applyFont="1" applyFill="1" applyAlignment="1">
      <alignment horizontal="right" vertical="center" wrapText="1"/>
    </xf>
    <xf numFmtId="0" fontId="6" fillId="10" borderId="0" xfId="0" applyFont="1" applyFill="1" applyBorder="1" applyAlignment="1">
      <alignment horizontal="center" vertical="top" wrapText="1"/>
    </xf>
    <xf numFmtId="0" fontId="6" fillId="10" borderId="0" xfId="0" applyFont="1" applyFill="1" applyAlignment="1">
      <alignment horizontal="center"/>
    </xf>
    <xf numFmtId="164" fontId="72" fillId="10" borderId="0" xfId="0" applyNumberFormat="1" applyFont="1" applyFill="1" applyAlignment="1">
      <alignment horizontal="left"/>
    </xf>
    <xf numFmtId="0" fontId="50" fillId="10" borderId="0" xfId="0" applyFont="1" applyFill="1" applyAlignment="1">
      <alignment horizontal="center" vertical="center"/>
    </xf>
    <xf numFmtId="0" fontId="49" fillId="10" borderId="0" xfId="0" applyFont="1" applyFill="1" applyBorder="1" applyAlignment="1">
      <alignment horizontal="center" vertical="center"/>
    </xf>
    <xf numFmtId="0" fontId="6" fillId="10" borderId="0" xfId="0" applyFont="1" applyFill="1" applyAlignment="1">
      <alignment horizontal="left" indent="1"/>
    </xf>
    <xf numFmtId="9" fontId="41" fillId="10" borderId="0" xfId="0" applyNumberFormat="1" applyFont="1" applyFill="1" applyBorder="1" applyAlignment="1">
      <alignment horizontal="center" vertical="center"/>
    </xf>
    <xf numFmtId="3" fontId="50" fillId="10" borderId="0" xfId="0" applyNumberFormat="1" applyFont="1" applyFill="1" applyAlignment="1">
      <alignment horizontal="center" vertical="center"/>
    </xf>
    <xf numFmtId="0" fontId="6" fillId="12" borderId="0" xfId="0" applyFont="1" applyFill="1"/>
    <xf numFmtId="0" fontId="50" fillId="12" borderId="0" xfId="0" applyFont="1" applyFill="1" applyAlignment="1">
      <alignment horizontal="center"/>
    </xf>
    <xf numFmtId="0" fontId="6" fillId="12" borderId="0" xfId="0" applyFont="1" applyFill="1" applyAlignment="1">
      <alignment horizontal="center"/>
    </xf>
    <xf numFmtId="0" fontId="6" fillId="10" borderId="0" xfId="0" applyFont="1" applyFill="1"/>
    <xf numFmtId="168" fontId="50" fillId="10" borderId="0" xfId="1" applyNumberFormat="1" applyFont="1" applyFill="1" applyAlignment="1">
      <alignment horizontal="center" vertical="center"/>
    </xf>
    <xf numFmtId="0" fontId="6" fillId="12" borderId="0" xfId="0" applyFont="1" applyFill="1" applyAlignment="1">
      <alignment horizontal="left" vertical="center" wrapText="1" indent="1"/>
    </xf>
    <xf numFmtId="3" fontId="50" fillId="12" borderId="0" xfId="0" applyNumberFormat="1" applyFont="1" applyFill="1" applyAlignment="1">
      <alignment horizontal="center" vertical="center"/>
    </xf>
    <xf numFmtId="9" fontId="41" fillId="12" borderId="0" xfId="0" applyNumberFormat="1" applyFont="1" applyFill="1" applyBorder="1" applyAlignment="1">
      <alignment horizontal="center" vertical="center"/>
    </xf>
    <xf numFmtId="0" fontId="6" fillId="0" borderId="0" xfId="0" applyFont="1" applyFill="1" applyAlignment="1">
      <alignment horizontal="left" vertical="center" wrapText="1" indent="1"/>
    </xf>
    <xf numFmtId="3" fontId="50" fillId="0" borderId="0" xfId="0" applyNumberFormat="1" applyFont="1" applyFill="1" applyAlignment="1">
      <alignment horizontal="center" vertical="center"/>
    </xf>
    <xf numFmtId="9" fontId="41" fillId="0" borderId="0" xfId="0" applyNumberFormat="1" applyFont="1" applyFill="1" applyBorder="1" applyAlignment="1">
      <alignment horizontal="center" vertical="center"/>
    </xf>
    <xf numFmtId="164" fontId="72" fillId="12" borderId="0" xfId="0" applyNumberFormat="1" applyFont="1" applyFill="1" applyAlignment="1">
      <alignment horizontal="left"/>
    </xf>
    <xf numFmtId="167" fontId="50" fillId="12" borderId="0" xfId="2" applyNumberFormat="1" applyFont="1" applyFill="1" applyAlignment="1">
      <alignment horizontal="center" vertical="center"/>
    </xf>
    <xf numFmtId="0" fontId="50" fillId="10" borderId="0" xfId="0" applyFont="1" applyFill="1" applyAlignment="1">
      <alignment horizontal="center"/>
    </xf>
    <xf numFmtId="0" fontId="50" fillId="10" borderId="0" xfId="0" applyFont="1" applyFill="1" applyAlignment="1">
      <alignment horizontal="center" vertical="center" wrapText="1"/>
    </xf>
    <xf numFmtId="0" fontId="36" fillId="12" borderId="0" xfId="0" applyFont="1" applyFill="1" applyAlignment="1">
      <alignment horizontal="left"/>
    </xf>
    <xf numFmtId="0" fontId="68" fillId="10" borderId="25" xfId="0" applyFont="1" applyFill="1" applyBorder="1" applyAlignment="1">
      <alignment horizontal="center" wrapText="1"/>
    </xf>
    <xf numFmtId="0" fontId="68" fillId="10" borderId="25" xfId="0" applyFont="1" applyFill="1" applyBorder="1" applyAlignment="1">
      <alignment horizontal="center"/>
    </xf>
    <xf numFmtId="0" fontId="21" fillId="10" borderId="29" xfId="0" applyFont="1" applyFill="1" applyBorder="1" applyAlignment="1">
      <alignment horizontal="center" vertical="top"/>
    </xf>
    <xf numFmtId="0" fontId="68" fillId="10" borderId="25" xfId="0" applyFont="1" applyFill="1" applyBorder="1" applyAlignment="1">
      <alignment horizontal="center" vertical="center"/>
    </xf>
    <xf numFmtId="0" fontId="73" fillId="10" borderId="0" xfId="0" applyFont="1" applyFill="1" applyAlignment="1">
      <alignment horizontal="left" vertical="top" indent="1"/>
    </xf>
    <xf numFmtId="0" fontId="44" fillId="10" borderId="0" xfId="0" applyFont="1" applyFill="1"/>
    <xf numFmtId="0" fontId="44" fillId="10" borderId="0" xfId="0" applyFont="1" applyFill="1" applyAlignment="1">
      <alignment horizontal="center"/>
    </xf>
    <xf numFmtId="0" fontId="44" fillId="10" borderId="0" xfId="0" applyFont="1" applyFill="1" applyAlignment="1">
      <alignment horizontal="center" wrapText="1"/>
    </xf>
    <xf numFmtId="0" fontId="14" fillId="10" borderId="0" xfId="0" applyFont="1" applyFill="1" applyAlignment="1">
      <alignment horizontal="center" vertical="center"/>
    </xf>
    <xf numFmtId="0" fontId="43" fillId="4" borderId="0" xfId="0" applyFont="1" applyFill="1" applyAlignment="1">
      <alignment horizontal="left" indent="1"/>
    </xf>
    <xf numFmtId="0" fontId="74" fillId="4" borderId="0" xfId="0" applyFont="1" applyFill="1" applyAlignment="1">
      <alignment horizontal="right" vertical="center"/>
    </xf>
    <xf numFmtId="0" fontId="44" fillId="4" borderId="0" xfId="0" applyFont="1" applyFill="1" applyAlignment="1">
      <alignment horizontal="center"/>
    </xf>
    <xf numFmtId="0" fontId="44" fillId="4" borderId="0" xfId="0" applyFont="1" applyFill="1" applyAlignment="1">
      <alignment horizontal="center" wrapText="1"/>
    </xf>
    <xf numFmtId="0" fontId="44" fillId="4" borderId="0" xfId="0" applyFont="1" applyFill="1" applyAlignment="1">
      <alignment horizontal="left"/>
    </xf>
    <xf numFmtId="0" fontId="74" fillId="10" borderId="0" xfId="0" applyFont="1" applyFill="1" applyAlignment="1">
      <alignment horizontal="right" vertical="center"/>
    </xf>
    <xf numFmtId="0" fontId="44" fillId="10" borderId="0" xfId="0" applyFont="1" applyFill="1" applyAlignment="1">
      <alignment horizontal="left"/>
    </xf>
    <xf numFmtId="0" fontId="43" fillId="4" borderId="0" xfId="0" applyFont="1" applyFill="1"/>
    <xf numFmtId="0" fontId="44" fillId="4" borderId="0" xfId="0" applyFont="1" applyFill="1"/>
    <xf numFmtId="0" fontId="47" fillId="6" borderId="0" xfId="0" applyFont="1" applyFill="1" applyAlignment="1">
      <alignment horizontal="left" indent="1"/>
    </xf>
    <xf numFmtId="0" fontId="43" fillId="6" borderId="0" xfId="0" applyFont="1" applyFill="1"/>
    <xf numFmtId="0" fontId="44" fillId="6" borderId="0" xfId="0" applyFont="1" applyFill="1" applyAlignment="1">
      <alignment horizontal="center"/>
    </xf>
    <xf numFmtId="0" fontId="44" fillId="6" borderId="0" xfId="0" applyFont="1" applyFill="1"/>
    <xf numFmtId="0" fontId="44" fillId="10" borderId="0" xfId="0" applyFont="1" applyFill="1" applyAlignment="1">
      <alignment vertical="top" wrapText="1"/>
    </xf>
    <xf numFmtId="0" fontId="14" fillId="10" borderId="0" xfId="0" applyFont="1" applyFill="1" applyAlignment="1">
      <alignment horizontal="left"/>
    </xf>
    <xf numFmtId="0" fontId="75" fillId="6" borderId="0" xfId="0" applyFont="1" applyFill="1" applyAlignment="1">
      <alignment horizontal="right" vertical="center"/>
    </xf>
    <xf numFmtId="0" fontId="47" fillId="6" borderId="0" xfId="0" applyFont="1" applyFill="1" applyAlignment="1">
      <alignment horizontal="center"/>
    </xf>
    <xf numFmtId="0" fontId="47" fillId="6" borderId="0" xfId="0" applyFont="1" applyFill="1" applyAlignment="1">
      <alignment horizontal="center" wrapText="1"/>
    </xf>
    <xf numFmtId="166" fontId="47" fillId="6" borderId="0" xfId="2" applyNumberFormat="1" applyFont="1" applyFill="1" applyAlignment="1">
      <alignment horizontal="center" vertical="center"/>
    </xf>
    <xf numFmtId="0" fontId="47" fillId="6" borderId="0" xfId="0" applyFont="1" applyFill="1" applyAlignment="1">
      <alignment horizontal="left"/>
    </xf>
    <xf numFmtId="0" fontId="44" fillId="6" borderId="0" xfId="0" applyFont="1" applyFill="1" applyAlignment="1">
      <alignment horizontal="center" wrapText="1"/>
    </xf>
    <xf numFmtId="0" fontId="44" fillId="6" borderId="0" xfId="0" applyFont="1" applyFill="1" applyAlignment="1">
      <alignment horizontal="left"/>
    </xf>
    <xf numFmtId="0" fontId="43" fillId="15" borderId="0" xfId="0" applyFont="1" applyFill="1" applyAlignment="1">
      <alignment horizontal="left" indent="1"/>
    </xf>
    <xf numFmtId="0" fontId="43" fillId="15" borderId="0" xfId="0" applyFont="1" applyFill="1"/>
    <xf numFmtId="0" fontId="44" fillId="15" borderId="0" xfId="0" applyFont="1" applyFill="1" applyAlignment="1">
      <alignment horizontal="center"/>
    </xf>
    <xf numFmtId="0" fontId="44" fillId="15" borderId="0" xfId="0" applyFont="1" applyFill="1" applyAlignment="1">
      <alignment horizontal="center" wrapText="1"/>
    </xf>
    <xf numFmtId="167" fontId="47" fillId="15" borderId="0" xfId="0" applyNumberFormat="1" applyFont="1" applyFill="1" applyAlignment="1">
      <alignment horizontal="center" vertical="center"/>
    </xf>
    <xf numFmtId="0" fontId="44" fillId="15" borderId="0" xfId="0" applyFont="1" applyFill="1"/>
    <xf numFmtId="166" fontId="47" fillId="16" borderId="0" xfId="0" applyNumberFormat="1" applyFont="1" applyFill="1" applyBorder="1" applyAlignment="1">
      <alignment horizontal="center" vertical="center"/>
    </xf>
    <xf numFmtId="167" fontId="47" fillId="16" borderId="0" xfId="0" applyNumberFormat="1" applyFont="1" applyFill="1" applyBorder="1" applyAlignment="1">
      <alignment horizontal="center" vertical="center"/>
    </xf>
    <xf numFmtId="0" fontId="76" fillId="0" borderId="0" xfId="0" applyFont="1" applyAlignment="1">
      <alignment vertical="center"/>
    </xf>
    <xf numFmtId="0" fontId="77" fillId="12" borderId="0" xfId="0" applyFont="1" applyFill="1" applyAlignment="1">
      <alignment wrapText="1"/>
    </xf>
    <xf numFmtId="0" fontId="78" fillId="17" borderId="0" xfId="0" applyFont="1" applyFill="1" applyAlignment="1">
      <alignment horizontal="left" indent="1"/>
    </xf>
    <xf numFmtId="0" fontId="44" fillId="12" borderId="0" xfId="0" applyFont="1" applyFill="1"/>
    <xf numFmtId="164" fontId="14" fillId="12" borderId="42" xfId="0" applyNumberFormat="1" applyFont="1" applyFill="1" applyBorder="1" applyAlignment="1">
      <alignment horizontal="left"/>
    </xf>
    <xf numFmtId="0" fontId="44" fillId="12" borderId="42" xfId="0" applyFont="1" applyFill="1" applyBorder="1"/>
    <xf numFmtId="0" fontId="74" fillId="12" borderId="0" xfId="0" applyFont="1" applyFill="1" applyAlignment="1">
      <alignment horizontal="left" vertical="center" indent="1"/>
    </xf>
    <xf numFmtId="3" fontId="74" fillId="12" borderId="0" xfId="0" applyNumberFormat="1" applyFont="1" applyFill="1" applyAlignment="1">
      <alignment horizontal="left" vertical="center" wrapText="1" indent="2"/>
    </xf>
    <xf numFmtId="0" fontId="74" fillId="0" borderId="0" xfId="0" applyFont="1" applyAlignment="1">
      <alignment horizontal="left" vertical="center"/>
    </xf>
    <xf numFmtId="9" fontId="79" fillId="0" borderId="0" xfId="0" applyNumberFormat="1" applyFont="1" applyAlignment="1">
      <alignment horizontal="left" vertical="center" wrapText="1" indent="2"/>
    </xf>
    <xf numFmtId="9" fontId="79" fillId="12" borderId="0" xfId="0" applyNumberFormat="1" applyFont="1" applyFill="1" applyAlignment="1">
      <alignment horizontal="left" vertical="center" wrapText="1" indent="2"/>
    </xf>
    <xf numFmtId="164" fontId="19" fillId="12" borderId="42" xfId="0" applyNumberFormat="1" applyFont="1" applyFill="1" applyBorder="1" applyAlignment="1">
      <alignment horizontal="left"/>
    </xf>
    <xf numFmtId="9" fontId="79" fillId="12" borderId="42" xfId="0" applyNumberFormat="1" applyFont="1" applyFill="1" applyBorder="1" applyAlignment="1">
      <alignment horizontal="left" vertical="center" wrapText="1" indent="2"/>
    </xf>
    <xf numFmtId="0" fontId="74" fillId="12" borderId="0" xfId="0" applyFont="1" applyFill="1"/>
    <xf numFmtId="0" fontId="74" fillId="12" borderId="0" xfId="0" applyFont="1" applyFill="1" applyAlignment="1">
      <alignment horizontal="left" vertical="center" wrapText="1" indent="1"/>
    </xf>
    <xf numFmtId="3" fontId="74" fillId="12" borderId="0" xfId="0" applyNumberFormat="1" applyFont="1" applyFill="1" applyAlignment="1">
      <alignment horizontal="left" vertical="center" wrapText="1" indent="1"/>
    </xf>
    <xf numFmtId="0" fontId="0" fillId="17" borderId="0" xfId="0" applyFill="1"/>
    <xf numFmtId="0" fontId="64" fillId="10" borderId="0" xfId="0" applyFont="1" applyFill="1" applyAlignment="1">
      <alignment horizontal="center" wrapText="1"/>
    </xf>
    <xf numFmtId="0" fontId="11" fillId="0" borderId="43" xfId="0" applyFont="1" applyBorder="1" applyAlignment="1">
      <alignment horizontal="left"/>
    </xf>
    <xf numFmtId="0" fontId="11" fillId="0" borderId="44" xfId="0" applyFont="1" applyBorder="1" applyAlignment="1">
      <alignment horizontal="left"/>
    </xf>
    <xf numFmtId="0" fontId="11" fillId="0" borderId="44" xfId="0" applyFont="1" applyFill="1" applyBorder="1" applyAlignment="1">
      <alignment horizontal="left"/>
    </xf>
    <xf numFmtId="0" fontId="11" fillId="0" borderId="44" xfId="0" applyFont="1" applyBorder="1"/>
    <xf numFmtId="0" fontId="11" fillId="0" borderId="45" xfId="0" applyFont="1" applyBorder="1"/>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11" fillId="0" borderId="45" xfId="0" applyFont="1" applyFill="1" applyBorder="1" applyAlignment="1">
      <alignment horizontal="left"/>
    </xf>
    <xf numFmtId="0" fontId="11" fillId="0" borderId="43" xfId="0" applyFont="1" applyBorder="1"/>
    <xf numFmtId="0" fontId="0" fillId="0" borderId="0" xfId="0" applyBorder="1"/>
    <xf numFmtId="0" fontId="0" fillId="0" borderId="6" xfId="0" applyBorder="1" applyAlignment="1">
      <alignment vertical="top" wrapText="1"/>
    </xf>
    <xf numFmtId="0" fontId="0" fillId="0" borderId="0" xfId="0" applyAlignment="1">
      <alignment vertical="top"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53" fillId="0" borderId="0" xfId="0" applyFont="1" applyAlignment="1">
      <alignment horizontal="left" vertical="center" wrapText="1"/>
    </xf>
    <xf numFmtId="0" fontId="14" fillId="0" borderId="0" xfId="0" applyFont="1" applyBorder="1" applyAlignment="1">
      <alignment horizontal="left" wrapText="1"/>
    </xf>
    <xf numFmtId="0" fontId="14" fillId="0" borderId="0" xfId="0" applyFont="1" applyBorder="1" applyAlignment="1">
      <alignment horizontal="left"/>
    </xf>
    <xf numFmtId="0" fontId="11" fillId="11" borderId="0" xfId="0" applyFont="1" applyFill="1" applyAlignment="1">
      <alignment horizontal="left" vertical="center" wrapText="1"/>
    </xf>
    <xf numFmtId="0" fontId="11" fillId="11" borderId="0" xfId="0" applyFont="1" applyFill="1" applyAlignment="1">
      <alignment horizontal="left" wrapText="1" indent="1"/>
    </xf>
    <xf numFmtId="0" fontId="0" fillId="10" borderId="0" xfId="0" applyFill="1" applyAlignment="1">
      <alignment horizontal="left" vertical="center" wrapText="1"/>
    </xf>
    <xf numFmtId="0" fontId="0" fillId="14" borderId="0" xfId="0" applyFill="1" applyAlignment="1">
      <alignment horizontal="left" vertical="top" wrapText="1"/>
    </xf>
    <xf numFmtId="0" fontId="60" fillId="10" borderId="0" xfId="0" applyFont="1" applyFill="1" applyAlignment="1">
      <alignment horizontal="left"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167" fontId="57" fillId="10" borderId="25" xfId="2" applyNumberFormat="1" applyFont="1" applyFill="1" applyBorder="1" applyAlignment="1">
      <alignment horizontal="center" vertical="center"/>
    </xf>
    <xf numFmtId="0" fontId="47" fillId="6" borderId="0" xfId="0" applyFont="1" applyFill="1" applyAlignment="1">
      <alignment horizontal="left" indent="1"/>
    </xf>
  </cellXfs>
  <cellStyles count="12">
    <cellStyle name="Accent6 2" xfId="9" xr:uid="{00000000-0005-0000-0000-00000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11" builtinId="8"/>
    <cellStyle name="Input" xfId="6" xr:uid="{00000000-0005-0000-0000-000006000000}"/>
    <cellStyle name="Input 2" xfId="8" xr:uid="{00000000-0005-0000-0000-000008000000}"/>
    <cellStyle name="Normal" xfId="0" builtinId="0"/>
    <cellStyle name="Normal 2" xfId="7" xr:uid="{00000000-0005-0000-0000-000007000000}"/>
    <cellStyle name="Output 2" xfId="10" xr:uid="{00000000-0005-0000-0000-00000A000000}"/>
    <cellStyle name="Percent" xfId="1" xr:uid="{00000000-0005-0000-0000-000001000000}"/>
  </cellStyles>
  <dxfs count="0"/>
  <tableStyles count="0" defaultTableStyle="TableStyleMedium2" defaultPivotStyle="PivotStyleLight16"/>
  <colors>
    <mruColors>
      <color rgb="FFFFFFCC"/>
      <color rgb="FFF8F8F8"/>
      <color rgb="FFFF9999"/>
      <color rgb="FFFFCC99"/>
      <color rgb="FFF2F2F2"/>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49685</xdr:colOff>
      <xdr:row>0</xdr:row>
      <xdr:rowOff>112764</xdr:rowOff>
    </xdr:from>
    <xdr:to>
      <xdr:col>2</xdr:col>
      <xdr:colOff>126503</xdr:colOff>
      <xdr:row>3</xdr:row>
      <xdr:rowOff>66368</xdr:rowOff>
    </xdr:to>
    <xdr:pic>
      <xdr:nvPicPr>
        <xdr:cNvPr id="2" name="Picture 1" descr="logo">
          <a:extLst>
            <a:ext uri="{FF2B5EF4-FFF2-40B4-BE49-F238E27FC236}">
              <a16:creationId xmlns:a16="http://schemas.microsoft.com/office/drawing/2014/main" id="{BEE9132F-0C3D-4953-BD39-FE87C0F26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373" y="112764"/>
          <a:ext cx="1203943" cy="802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29382</xdr:colOff>
      <xdr:row>16</xdr:row>
      <xdr:rowOff>5029</xdr:rowOff>
    </xdr:from>
    <xdr:to>
      <xdr:col>2</xdr:col>
      <xdr:colOff>612563</xdr:colOff>
      <xdr:row>19</xdr:row>
      <xdr:rowOff>232</xdr:rowOff>
    </xdr:to>
    <xdr:pic>
      <xdr:nvPicPr>
        <xdr:cNvPr id="2" name="Picture 1" descr="Good Jobs Institute - Help companies thrive by creating good jobs">
          <a:extLst>
            <a:ext uri="{FF2B5EF4-FFF2-40B4-BE49-F238E27FC236}">
              <a16:creationId xmlns:a16="http://schemas.microsoft.com/office/drawing/2014/main" id="{F52B3246-9F08-49F9-9A1F-FB49AFF31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62" y="4043629"/>
          <a:ext cx="813051" cy="541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27942</xdr:colOff>
      <xdr:row>38</xdr:row>
      <xdr:rowOff>168486</xdr:rowOff>
    </xdr:from>
    <xdr:to>
      <xdr:col>2</xdr:col>
      <xdr:colOff>606043</xdr:colOff>
      <xdr:row>41</xdr:row>
      <xdr:rowOff>155413</xdr:rowOff>
    </xdr:to>
    <xdr:pic>
      <xdr:nvPicPr>
        <xdr:cNvPr id="2" name="Picture 1" descr="Good Jobs Institute - Help companies thrive by creating good jobs">
          <a:extLst>
            <a:ext uri="{FF2B5EF4-FFF2-40B4-BE49-F238E27FC236}">
              <a16:creationId xmlns:a16="http://schemas.microsoft.com/office/drawing/2014/main" id="{05A0B871-906F-4FDB-B192-279FB8FDE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322" y="6112086"/>
          <a:ext cx="813051" cy="546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djobsinstitute.org/what-is-the-good-jobs-strateg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0340-307C-491C-BC6A-6EA837533ACF}">
  <sheetPr>
    <tabColor theme="0"/>
  </sheetPr>
  <dimension ref="A1:J26"/>
  <sheetViews>
    <sheetView showGridLines="0" tabSelected="1" zoomScale="110" zoomScaleNormal="110" workbookViewId="0">
      <selection activeCell="B10" sqref="B10:J16"/>
    </sheetView>
  </sheetViews>
  <sheetFormatPr defaultColWidth="8.77734375" defaultRowHeight="14.4" x14ac:dyDescent="0.3"/>
  <cols>
    <col min="1" max="1" width="4.109375" customWidth="1"/>
    <col min="2" max="2" width="16.44140625" customWidth="1"/>
    <col min="3" max="3" width="16.77734375" customWidth="1"/>
    <col min="4" max="4" width="72.44140625" customWidth="1"/>
    <col min="6" max="6" width="8.6640625" customWidth="1"/>
  </cols>
  <sheetData>
    <row r="1" spans="1:10" ht="24.45" customHeight="1" x14ac:dyDescent="0.3">
      <c r="A1" s="102"/>
      <c r="B1" s="102"/>
      <c r="C1" s="102"/>
      <c r="D1" s="133"/>
      <c r="E1" s="102"/>
      <c r="F1" s="102"/>
      <c r="G1" s="102"/>
      <c r="H1" s="102"/>
      <c r="I1" s="102"/>
      <c r="J1" s="102"/>
    </row>
    <row r="2" spans="1:10" ht="21" x14ac:dyDescent="0.4">
      <c r="A2" s="102"/>
      <c r="B2" s="102"/>
      <c r="C2" s="102"/>
      <c r="D2" s="134" t="s">
        <v>7</v>
      </c>
      <c r="E2" s="102"/>
      <c r="F2" s="102"/>
      <c r="G2" s="102"/>
      <c r="H2" s="102"/>
      <c r="I2" s="102"/>
      <c r="J2" s="102"/>
    </row>
    <row r="3" spans="1:10" ht="21" x14ac:dyDescent="0.4">
      <c r="A3" s="102"/>
      <c r="B3" s="102"/>
      <c r="C3" s="102"/>
      <c r="D3" s="379" t="s">
        <v>122</v>
      </c>
      <c r="E3" s="102"/>
      <c r="F3" s="102"/>
      <c r="G3" s="102"/>
      <c r="H3" s="102"/>
      <c r="I3" s="102"/>
      <c r="J3" s="102"/>
    </row>
    <row r="4" spans="1:10" x14ac:dyDescent="0.3">
      <c r="A4" s="102"/>
      <c r="B4" s="102"/>
      <c r="C4" s="102"/>
      <c r="D4" s="133"/>
      <c r="E4" s="102"/>
      <c r="F4" s="102"/>
      <c r="G4" s="102"/>
      <c r="H4" s="102"/>
      <c r="I4" s="102"/>
      <c r="J4" s="102"/>
    </row>
    <row r="5" spans="1:10" ht="6" customHeight="1" x14ac:dyDescent="0.3"/>
    <row r="6" spans="1:10" ht="23.4" x14ac:dyDescent="0.45">
      <c r="B6" s="4" t="s">
        <v>8</v>
      </c>
    </row>
    <row r="7" spans="1:10" ht="4.8" customHeight="1" x14ac:dyDescent="0.3"/>
    <row r="8" spans="1:10" ht="15" thickBot="1" x14ac:dyDescent="0.35">
      <c r="B8" s="2" t="s">
        <v>69</v>
      </c>
      <c r="C8" s="5"/>
      <c r="D8" s="5"/>
      <c r="E8" s="5"/>
      <c r="F8" s="5"/>
      <c r="G8" s="5"/>
      <c r="H8" s="5"/>
      <c r="I8" s="5"/>
      <c r="J8" s="6"/>
    </row>
    <row r="9" spans="1:10" ht="7.2" customHeight="1" thickTop="1" x14ac:dyDescent="0.3">
      <c r="B9" s="66"/>
      <c r="C9" s="66"/>
      <c r="D9" s="66"/>
      <c r="E9" s="66"/>
      <c r="F9" s="66"/>
      <c r="G9" s="66"/>
      <c r="H9" s="66"/>
      <c r="I9" s="66"/>
      <c r="J9" s="66"/>
    </row>
    <row r="10" spans="1:10" ht="96.45" customHeight="1" x14ac:dyDescent="0.3">
      <c r="B10" s="397" t="s">
        <v>127</v>
      </c>
      <c r="C10" s="397"/>
      <c r="D10" s="397"/>
      <c r="E10" s="397"/>
      <c r="F10" s="397"/>
      <c r="G10" s="397"/>
      <c r="H10" s="397"/>
      <c r="I10" s="397"/>
      <c r="J10" s="397"/>
    </row>
    <row r="11" spans="1:10" x14ac:dyDescent="0.3">
      <c r="B11" s="397"/>
      <c r="C11" s="397"/>
      <c r="D11" s="397"/>
      <c r="E11" s="397"/>
      <c r="F11" s="397"/>
      <c r="G11" s="397"/>
      <c r="H11" s="397"/>
      <c r="I11" s="397"/>
      <c r="J11" s="397"/>
    </row>
    <row r="12" spans="1:10" x14ac:dyDescent="0.3">
      <c r="B12" s="397"/>
      <c r="C12" s="397"/>
      <c r="D12" s="397"/>
      <c r="E12" s="397"/>
      <c r="F12" s="397"/>
      <c r="G12" s="397"/>
      <c r="H12" s="397"/>
      <c r="I12" s="397"/>
      <c r="J12" s="397"/>
    </row>
    <row r="13" spans="1:10" x14ac:dyDescent="0.3">
      <c r="B13" s="397"/>
      <c r="C13" s="397"/>
      <c r="D13" s="397"/>
      <c r="E13" s="397"/>
      <c r="F13" s="397"/>
      <c r="G13" s="397"/>
      <c r="H13" s="397"/>
      <c r="I13" s="397"/>
      <c r="J13" s="397"/>
    </row>
    <row r="14" spans="1:10" ht="15" customHeight="1" x14ac:dyDescent="0.3">
      <c r="B14" s="397"/>
      <c r="C14" s="397"/>
      <c r="D14" s="397"/>
      <c r="E14" s="397"/>
      <c r="F14" s="397"/>
      <c r="G14" s="397"/>
      <c r="H14" s="397"/>
      <c r="I14" s="397"/>
      <c r="J14" s="397"/>
    </row>
    <row r="15" spans="1:10" ht="7.8" customHeight="1" x14ac:dyDescent="0.3">
      <c r="B15" s="397"/>
      <c r="C15" s="397"/>
      <c r="D15" s="397"/>
      <c r="E15" s="397"/>
      <c r="F15" s="397"/>
      <c r="G15" s="397"/>
      <c r="H15" s="397"/>
      <c r="I15" s="397"/>
      <c r="J15" s="397"/>
    </row>
    <row r="16" spans="1:10" ht="15" customHeight="1" x14ac:dyDescent="0.3">
      <c r="B16" s="397"/>
      <c r="C16" s="397"/>
      <c r="D16" s="397"/>
      <c r="E16" s="397"/>
      <c r="F16" s="397"/>
      <c r="G16" s="397"/>
      <c r="H16" s="397"/>
      <c r="I16" s="397"/>
      <c r="J16" s="397"/>
    </row>
    <row r="17" spans="2:10" ht="15" thickBot="1" x14ac:dyDescent="0.35">
      <c r="B17" s="7" t="s">
        <v>70</v>
      </c>
      <c r="C17" s="8"/>
      <c r="D17" s="8"/>
      <c r="E17" s="9"/>
      <c r="F17" s="9"/>
      <c r="G17" s="9"/>
      <c r="H17" s="9"/>
      <c r="I17" s="9"/>
      <c r="J17" s="10"/>
    </row>
    <row r="18" spans="2:10" ht="15" customHeight="1" thickTop="1" x14ac:dyDescent="0.3">
      <c r="B18" s="393" t="s">
        <v>9</v>
      </c>
      <c r="C18" s="393"/>
      <c r="D18" s="393"/>
      <c r="E18" s="393"/>
      <c r="F18" s="393"/>
      <c r="G18" s="393"/>
      <c r="H18" s="393"/>
      <c r="I18" s="393"/>
      <c r="J18" s="393"/>
    </row>
    <row r="19" spans="2:10" x14ac:dyDescent="0.3">
      <c r="B19" s="394"/>
      <c r="C19" s="394"/>
      <c r="D19" s="394"/>
      <c r="E19" s="394"/>
      <c r="F19" s="394"/>
      <c r="G19" s="394"/>
      <c r="H19" s="394"/>
      <c r="I19" s="394"/>
      <c r="J19" s="394"/>
    </row>
    <row r="20" spans="2:10" x14ac:dyDescent="0.3">
      <c r="B20" s="394"/>
      <c r="C20" s="394"/>
      <c r="D20" s="394"/>
      <c r="E20" s="394"/>
      <c r="F20" s="394"/>
      <c r="G20" s="394"/>
      <c r="H20" s="394"/>
      <c r="I20" s="394"/>
      <c r="J20" s="394"/>
    </row>
    <row r="21" spans="2:10" x14ac:dyDescent="0.3">
      <c r="B21" s="3" t="s">
        <v>74</v>
      </c>
    </row>
    <row r="22" spans="2:10" s="55" customFormat="1" x14ac:dyDescent="0.3">
      <c r="B22" s="3"/>
    </row>
    <row r="23" spans="2:10" ht="15" thickBot="1" x14ac:dyDescent="0.35">
      <c r="B23" s="7" t="s">
        <v>68</v>
      </c>
      <c r="C23" s="8"/>
      <c r="D23" s="8"/>
      <c r="E23" s="9"/>
      <c r="F23" s="9"/>
      <c r="G23" s="9"/>
      <c r="H23" s="9"/>
      <c r="I23" s="9"/>
      <c r="J23" s="10"/>
    </row>
    <row r="24" spans="2:10" ht="15" thickTop="1" x14ac:dyDescent="0.3">
      <c r="B24" s="395" t="s">
        <v>107</v>
      </c>
      <c r="C24" s="395"/>
      <c r="D24" s="395"/>
      <c r="E24" s="395"/>
      <c r="F24" s="395"/>
      <c r="G24" s="395"/>
      <c r="H24" s="395"/>
      <c r="I24" s="395"/>
      <c r="J24" s="395"/>
    </row>
    <row r="25" spans="2:10" x14ac:dyDescent="0.3">
      <c r="B25" s="396"/>
      <c r="C25" s="396"/>
      <c r="D25" s="396"/>
      <c r="E25" s="396"/>
      <c r="F25" s="396"/>
      <c r="G25" s="396"/>
      <c r="H25" s="396"/>
      <c r="I25" s="396"/>
      <c r="J25" s="396"/>
    </row>
    <row r="26" spans="2:10" x14ac:dyDescent="0.3">
      <c r="B26" s="396"/>
      <c r="C26" s="396"/>
      <c r="D26" s="396"/>
      <c r="E26" s="396"/>
      <c r="F26" s="396"/>
      <c r="G26" s="396"/>
      <c r="H26" s="396"/>
      <c r="I26" s="396"/>
      <c r="J26" s="396"/>
    </row>
  </sheetData>
  <sheetProtection algorithmName="SHA-512" hashValue="Aq/2CnAeEmPelYm8QSysxGInxf1V9lnwQe3xjLQ/m0pJ8ta24RDVSaj6ALvnNJYWjt9L4tSCZ3OwShRgO28zxA==" saltValue="+ltnS3ydw4ZgHf8WKHczBg==" spinCount="100000" sheet="1" objects="1" scenarios="1"/>
  <mergeCells count="3">
    <mergeCell ref="B18:J20"/>
    <mergeCell ref="B24:J26"/>
    <mergeCell ref="B10:J16"/>
  </mergeCells>
  <hyperlinks>
    <hyperlink ref="B21" r:id="rId1" xr:uid="{42E43C23-5259-470F-A611-59AE97265A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6A2A-9E8A-40D5-A453-E646CC8BE450}">
  <sheetPr>
    <tabColor rgb="FFFFFFCC"/>
  </sheetPr>
  <dimension ref="A1:C19"/>
  <sheetViews>
    <sheetView showGridLines="0" zoomScale="90" zoomScaleNormal="90" workbookViewId="0">
      <selection activeCell="B10" sqref="B10"/>
    </sheetView>
  </sheetViews>
  <sheetFormatPr defaultColWidth="8.77734375" defaultRowHeight="14.4" x14ac:dyDescent="0.3"/>
  <cols>
    <col min="1" max="1" width="4.77734375" style="55" customWidth="1"/>
    <col min="2" max="2" width="6.44140625" style="19" customWidth="1"/>
    <col min="3" max="3" width="109.77734375" customWidth="1"/>
  </cols>
  <sheetData>
    <row r="1" spans="2:3" s="55" customFormat="1" ht="20.55" customHeight="1" x14ac:dyDescent="0.3">
      <c r="B1" s="19"/>
    </row>
    <row r="2" spans="2:3" s="55" customFormat="1" x14ac:dyDescent="0.3">
      <c r="B2" s="95" t="s">
        <v>91</v>
      </c>
      <c r="C2" s="96"/>
    </row>
    <row r="3" spans="2:3" s="55" customFormat="1" ht="21.6" customHeight="1" x14ac:dyDescent="0.3">
      <c r="B3" s="388" t="s">
        <v>136</v>
      </c>
    </row>
    <row r="4" spans="2:3" x14ac:dyDescent="0.3">
      <c r="B4" s="385">
        <v>1</v>
      </c>
      <c r="C4" s="380" t="s">
        <v>38</v>
      </c>
    </row>
    <row r="5" spans="2:3" x14ac:dyDescent="0.3">
      <c r="B5" s="386">
        <v>2</v>
      </c>
      <c r="C5" s="381" t="s">
        <v>97</v>
      </c>
    </row>
    <row r="6" spans="2:3" x14ac:dyDescent="0.3">
      <c r="B6" s="386">
        <v>3</v>
      </c>
      <c r="C6" s="381" t="s">
        <v>98</v>
      </c>
    </row>
    <row r="7" spans="2:3" x14ac:dyDescent="0.3">
      <c r="B7" s="387">
        <v>4</v>
      </c>
      <c r="C7" s="390" t="s">
        <v>103</v>
      </c>
    </row>
    <row r="8" spans="2:3" ht="24.6" customHeight="1" x14ac:dyDescent="0.3">
      <c r="B8" s="389" t="s">
        <v>137</v>
      </c>
      <c r="C8" s="392"/>
    </row>
    <row r="9" spans="2:3" x14ac:dyDescent="0.3">
      <c r="B9" s="385">
        <v>5</v>
      </c>
      <c r="C9" s="391" t="s">
        <v>94</v>
      </c>
    </row>
    <row r="10" spans="2:3" x14ac:dyDescent="0.3">
      <c r="B10" s="386">
        <v>6</v>
      </c>
      <c r="C10" s="382" t="s">
        <v>134</v>
      </c>
    </row>
    <row r="11" spans="2:3" x14ac:dyDescent="0.3">
      <c r="B11" s="386">
        <v>7</v>
      </c>
      <c r="C11" s="382" t="s">
        <v>135</v>
      </c>
    </row>
    <row r="12" spans="2:3" x14ac:dyDescent="0.3">
      <c r="B12" s="386">
        <v>8</v>
      </c>
      <c r="C12" s="383" t="s">
        <v>105</v>
      </c>
    </row>
    <row r="13" spans="2:3" x14ac:dyDescent="0.3">
      <c r="B13" s="386">
        <v>9</v>
      </c>
      <c r="C13" s="383" t="s">
        <v>106</v>
      </c>
    </row>
    <row r="14" spans="2:3" x14ac:dyDescent="0.3">
      <c r="B14" s="386">
        <v>10</v>
      </c>
      <c r="C14" s="383" t="s">
        <v>15</v>
      </c>
    </row>
    <row r="15" spans="2:3" x14ac:dyDescent="0.3">
      <c r="B15" s="386">
        <v>11</v>
      </c>
      <c r="C15" s="383" t="s">
        <v>89</v>
      </c>
    </row>
    <row r="16" spans="2:3" x14ac:dyDescent="0.3">
      <c r="B16" s="386">
        <v>12</v>
      </c>
      <c r="C16" s="383" t="s">
        <v>121</v>
      </c>
    </row>
    <row r="17" spans="2:3" x14ac:dyDescent="0.3">
      <c r="B17" s="386">
        <v>13</v>
      </c>
      <c r="C17" s="383" t="s">
        <v>1</v>
      </c>
    </row>
    <row r="18" spans="2:3" x14ac:dyDescent="0.3">
      <c r="B18" s="386">
        <v>14</v>
      </c>
      <c r="C18" s="383" t="s">
        <v>128</v>
      </c>
    </row>
    <row r="19" spans="2:3" x14ac:dyDescent="0.3">
      <c r="B19" s="387">
        <v>15</v>
      </c>
      <c r="C19" s="384" t="s">
        <v>129</v>
      </c>
    </row>
  </sheetData>
  <sheetProtection algorithmName="SHA-512" hashValue="Us2GFB3S91qSGpcXE9vhzqg4my1dCaBFO6/ity9kf3CTE/bcgvDcqVdcXTPGrRLYGgobNsQ+/NTgedv7WQceZQ==" saltValue="r/zB4hQ1L872tl7ga2t2E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0D643-BCCA-4717-B085-157D7F897E2F}">
  <sheetPr>
    <tabColor theme="1"/>
  </sheetPr>
  <dimension ref="A1:K23"/>
  <sheetViews>
    <sheetView showGridLines="0" zoomScale="114" zoomScaleNormal="90" workbookViewId="0">
      <selection activeCell="E13" sqref="E13"/>
    </sheetView>
  </sheetViews>
  <sheetFormatPr defaultColWidth="8.77734375" defaultRowHeight="14.4" x14ac:dyDescent="0.3"/>
  <cols>
    <col min="1" max="1" width="3.77734375" customWidth="1"/>
    <col min="2" max="2" width="3.109375" customWidth="1"/>
    <col min="3" max="3" width="93.6640625" bestFit="1" customWidth="1"/>
    <col min="4" max="4" width="5.77734375" customWidth="1"/>
    <col min="5" max="5" width="15.6640625" style="11" customWidth="1"/>
    <col min="6" max="6" width="3.77734375" style="11" customWidth="1"/>
    <col min="7" max="7" width="2.77734375" customWidth="1"/>
    <col min="8" max="8" width="38.109375" style="12" customWidth="1"/>
    <col min="9" max="9" width="8.77734375" style="13"/>
    <col min="10" max="10" width="8.77734375" style="11"/>
    <col min="11" max="11" width="8.77734375" style="14"/>
  </cols>
  <sheetData>
    <row r="1" spans="1:11" s="73" customFormat="1" ht="28.8" customHeight="1" thickBot="1" x14ac:dyDescent="0.35">
      <c r="A1" s="88" t="s">
        <v>10</v>
      </c>
      <c r="B1" s="89"/>
      <c r="C1" s="89"/>
      <c r="D1" s="89"/>
      <c r="E1" s="90"/>
      <c r="F1" s="90"/>
      <c r="G1" s="89"/>
      <c r="H1" s="75"/>
      <c r="I1" s="76"/>
      <c r="J1" s="74"/>
      <c r="K1" s="14"/>
    </row>
    <row r="2" spans="1:11" s="73" customFormat="1" ht="39.450000000000003" customHeight="1" thickTop="1" x14ac:dyDescent="0.3">
      <c r="A2" s="72"/>
      <c r="C2" s="398" t="s">
        <v>71</v>
      </c>
      <c r="D2" s="398"/>
      <c r="E2" s="398"/>
      <c r="F2" s="74"/>
      <c r="H2" s="75"/>
      <c r="I2" s="76"/>
      <c r="J2" s="74"/>
      <c r="K2" s="14"/>
    </row>
    <row r="3" spans="1:11" ht="18.600000000000001" thickBot="1" x14ac:dyDescent="0.4">
      <c r="B3" s="399" t="s">
        <v>83</v>
      </c>
      <c r="C3" s="400"/>
      <c r="E3" s="101" t="s">
        <v>104</v>
      </c>
      <c r="H3" s="210" t="s">
        <v>130</v>
      </c>
    </row>
    <row r="4" spans="1:11" ht="21" thickTop="1" x14ac:dyDescent="0.3">
      <c r="B4" s="20"/>
      <c r="C4" s="162" t="s">
        <v>0</v>
      </c>
      <c r="D4" s="163"/>
      <c r="E4" s="52"/>
      <c r="F4" s="164"/>
      <c r="H4" s="246" t="s">
        <v>64</v>
      </c>
      <c r="J4" s="16"/>
    </row>
    <row r="5" spans="1:11" ht="7.8" customHeight="1" thickBot="1" x14ac:dyDescent="0.35">
      <c r="A5" s="12"/>
      <c r="B5" s="165"/>
      <c r="C5" s="32"/>
      <c r="D5" s="33"/>
      <c r="E5" s="34"/>
      <c r="F5" s="166"/>
      <c r="H5" s="246"/>
      <c r="J5" s="17"/>
    </row>
    <row r="6" spans="1:11" ht="21" thickBot="1" x14ac:dyDescent="0.35">
      <c r="A6" s="12"/>
      <c r="B6" s="165"/>
      <c r="C6" s="41" t="s">
        <v>38</v>
      </c>
      <c r="D6" s="33"/>
      <c r="E6" s="258"/>
      <c r="F6" s="166"/>
      <c r="H6" s="246" t="s">
        <v>65</v>
      </c>
      <c r="J6" s="17"/>
    </row>
    <row r="7" spans="1:11" ht="7.2" customHeight="1" x14ac:dyDescent="0.3">
      <c r="A7" s="12"/>
      <c r="B7" s="165"/>
      <c r="C7" s="41"/>
      <c r="D7" s="33"/>
      <c r="E7" s="92"/>
      <c r="F7" s="166"/>
      <c r="H7" s="247"/>
      <c r="J7" s="17"/>
    </row>
    <row r="8" spans="1:11" ht="15" thickBot="1" x14ac:dyDescent="0.35">
      <c r="A8" s="12"/>
      <c r="B8" s="165"/>
      <c r="C8" s="18" t="s">
        <v>99</v>
      </c>
      <c r="D8" s="33"/>
      <c r="E8" s="93"/>
      <c r="F8" s="167"/>
      <c r="H8" s="248"/>
      <c r="J8" s="16"/>
    </row>
    <row r="9" spans="1:11" ht="15" thickBot="1" x14ac:dyDescent="0.35">
      <c r="A9" s="12"/>
      <c r="B9" s="165"/>
      <c r="C9" s="41" t="s">
        <v>97</v>
      </c>
      <c r="D9" s="33" t="s">
        <v>11</v>
      </c>
      <c r="E9" s="258"/>
      <c r="F9" s="168"/>
      <c r="H9" s="249"/>
      <c r="J9" s="16"/>
    </row>
    <row r="10" spans="1:11" ht="9" customHeight="1" thickBot="1" x14ac:dyDescent="0.35">
      <c r="A10" s="12"/>
      <c r="B10" s="165"/>
      <c r="C10" s="35"/>
      <c r="D10" s="33"/>
      <c r="E10" s="93"/>
      <c r="F10" s="167"/>
      <c r="H10" s="248"/>
      <c r="J10" s="16"/>
    </row>
    <row r="11" spans="1:11" ht="15" thickBot="1" x14ac:dyDescent="0.35">
      <c r="A11" s="12"/>
      <c r="B11" s="165"/>
      <c r="C11" s="41" t="s">
        <v>98</v>
      </c>
      <c r="D11" s="33"/>
      <c r="E11" s="258"/>
      <c r="F11" s="169"/>
      <c r="H11" s="249"/>
      <c r="J11" s="16"/>
    </row>
    <row r="12" spans="1:11" ht="7.8" customHeight="1" thickBot="1" x14ac:dyDescent="0.35">
      <c r="A12" s="12"/>
      <c r="B12" s="165"/>
      <c r="C12" s="41"/>
      <c r="D12" s="33"/>
      <c r="E12" s="94"/>
      <c r="F12" s="167"/>
      <c r="H12" s="248"/>
      <c r="J12" s="16"/>
    </row>
    <row r="13" spans="1:11" s="55" customFormat="1" ht="15" thickBot="1" x14ac:dyDescent="0.35">
      <c r="A13" s="12"/>
      <c r="B13" s="165"/>
      <c r="C13" s="245" t="s">
        <v>103</v>
      </c>
      <c r="D13" s="33"/>
      <c r="E13" s="259"/>
      <c r="F13" s="169"/>
      <c r="H13" s="250"/>
      <c r="I13" s="13"/>
      <c r="J13" s="16"/>
      <c r="K13" s="14"/>
    </row>
    <row r="14" spans="1:11" s="55" customFormat="1" ht="8.5500000000000007" customHeight="1" thickBot="1" x14ac:dyDescent="0.35">
      <c r="A14" s="12"/>
      <c r="B14" s="170"/>
      <c r="C14" s="171"/>
      <c r="D14" s="172"/>
      <c r="E14" s="173"/>
      <c r="F14" s="174"/>
      <c r="H14" s="248"/>
      <c r="I14" s="13"/>
      <c r="J14" s="16"/>
      <c r="K14" s="14"/>
    </row>
    <row r="15" spans="1:11" ht="15" thickTop="1" x14ac:dyDescent="0.3">
      <c r="H15" s="39"/>
    </row>
    <row r="18" spans="3:5" x14ac:dyDescent="0.3">
      <c r="C18" s="44"/>
    </row>
    <row r="19" spans="3:5" x14ac:dyDescent="0.3">
      <c r="C19" s="44"/>
      <c r="E19" s="49"/>
    </row>
    <row r="20" spans="3:5" x14ac:dyDescent="0.3">
      <c r="E20" s="48"/>
    </row>
    <row r="21" spans="3:5" x14ac:dyDescent="0.3">
      <c r="E21" s="58"/>
    </row>
    <row r="23" spans="3:5" x14ac:dyDescent="0.3">
      <c r="C23" s="84"/>
    </row>
  </sheetData>
  <sheetProtection algorithmName="SHA-512" hashValue="YQDOmIDpqP8JQxsBF4/173cWAkhpZMzvgTSMmNXXos0XItHcIk8WuLDeUnwuqD7GHbiS21hpVto1B58R7eLpjg==" saltValue="5524zMq0NQZ4qKAicnyMgg==" spinCount="100000" sheet="1" objects="1" scenarios="1"/>
  <protectedRanges>
    <protectedRange sqref="E6:E14" name="Red Boxes"/>
    <protectedRange algorithmName="SHA-512" hashValue="XK1VoI6Zd0vfuWyZNhypcd7d4bb1mbZ8fgJO8bA0O9G9MG9E8NvGU5lZZTk4X4KjU1ZZEHow5Ocdcab4dD7lBg==" saltValue="maKCOLGWxkhuO2oq3RGQIQ==" spinCount="100000" sqref="C14" name="Range1"/>
  </protectedRanges>
  <mergeCells count="2">
    <mergeCell ref="C2:E2"/>
    <mergeCell ref="B3:C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B9658-B9BC-4DDD-8D18-69ED8B26D9F4}">
  <sheetPr>
    <tabColor theme="1"/>
  </sheetPr>
  <dimension ref="A1:J41"/>
  <sheetViews>
    <sheetView showGridLines="0" zoomScaleNormal="100" workbookViewId="0">
      <selection activeCell="E37" sqref="E37"/>
    </sheetView>
  </sheetViews>
  <sheetFormatPr defaultColWidth="8.77734375" defaultRowHeight="14.4" x14ac:dyDescent="0.3"/>
  <cols>
    <col min="1" max="1" width="4.33203125" style="19" customWidth="1"/>
    <col min="2" max="2" width="3.44140625" customWidth="1"/>
    <col min="3" max="3" width="101.33203125" customWidth="1"/>
    <col min="4" max="4" width="5.33203125" customWidth="1"/>
    <col min="5" max="5" width="15.6640625" style="11" bestFit="1" customWidth="1"/>
    <col min="6" max="6" width="3.6640625" customWidth="1"/>
    <col min="7" max="7" width="3.109375" customWidth="1"/>
    <col min="8" max="8" width="58.77734375" style="12" customWidth="1"/>
  </cols>
  <sheetData>
    <row r="1" spans="1:10" ht="27" customHeight="1" thickBot="1" x14ac:dyDescent="0.35">
      <c r="A1" s="88" t="s">
        <v>12</v>
      </c>
      <c r="B1" s="27"/>
      <c r="C1" s="27"/>
      <c r="D1" s="27"/>
      <c r="E1" s="53"/>
      <c r="F1" s="27"/>
      <c r="G1" s="27"/>
    </row>
    <row r="2" spans="1:10" s="55" customFormat="1" ht="27" customHeight="1" thickTop="1" x14ac:dyDescent="0.3">
      <c r="A2" s="72"/>
      <c r="C2" s="398" t="s">
        <v>72</v>
      </c>
      <c r="D2" s="398"/>
      <c r="E2" s="398"/>
      <c r="H2" s="12"/>
    </row>
    <row r="3" spans="1:10" ht="18.45" customHeight="1" thickBot="1" x14ac:dyDescent="0.4">
      <c r="B3" s="15" t="s">
        <v>13</v>
      </c>
      <c r="E3" s="101" t="s">
        <v>104</v>
      </c>
      <c r="H3" s="210" t="s">
        <v>130</v>
      </c>
    </row>
    <row r="4" spans="1:10" s="55" customFormat="1" ht="16.2" customHeight="1" thickTop="1" x14ac:dyDescent="0.3">
      <c r="A4" s="19"/>
      <c r="B4" s="20"/>
      <c r="C4" s="21" t="s">
        <v>53</v>
      </c>
      <c r="D4" s="22"/>
      <c r="E4" s="52"/>
      <c r="F4" s="23"/>
      <c r="H4" s="401"/>
    </row>
    <row r="5" spans="1:10" s="55" customFormat="1" ht="6.45" customHeight="1" thickBot="1" x14ac:dyDescent="0.35">
      <c r="A5" s="19"/>
      <c r="B5" s="24"/>
      <c r="E5" s="11"/>
      <c r="F5" s="25"/>
      <c r="H5" s="401"/>
    </row>
    <row r="6" spans="1:10" s="55" customFormat="1" ht="15" thickBot="1" x14ac:dyDescent="0.35">
      <c r="A6" s="91"/>
      <c r="B6" s="24"/>
      <c r="C6" s="12" t="s">
        <v>119</v>
      </c>
      <c r="D6" s="13" t="s">
        <v>11</v>
      </c>
      <c r="E6" s="258"/>
      <c r="F6" s="25"/>
      <c r="H6" s="401"/>
    </row>
    <row r="7" spans="1:10" s="55" customFormat="1" ht="6.45" customHeight="1" thickBot="1" x14ac:dyDescent="0.35">
      <c r="A7" s="19"/>
      <c r="B7" s="26"/>
      <c r="C7" s="81"/>
      <c r="D7" s="27"/>
      <c r="E7" s="53"/>
      <c r="F7" s="28"/>
      <c r="H7" s="401"/>
    </row>
    <row r="8" spans="1:10" s="55" customFormat="1" ht="19.2" thickTop="1" thickBot="1" x14ac:dyDescent="0.4">
      <c r="A8" s="19"/>
      <c r="B8" s="15" t="s">
        <v>17</v>
      </c>
      <c r="E8" s="45"/>
      <c r="H8" s="212"/>
      <c r="J8" s="70"/>
    </row>
    <row r="9" spans="1:10" ht="15" thickTop="1" x14ac:dyDescent="0.3">
      <c r="B9" s="20"/>
      <c r="C9" s="21" t="s">
        <v>14</v>
      </c>
      <c r="D9" s="22"/>
      <c r="E9" s="52"/>
      <c r="F9" s="23"/>
      <c r="H9" s="211"/>
    </row>
    <row r="10" spans="1:10" ht="5.55" customHeight="1" x14ac:dyDescent="0.3">
      <c r="B10" s="24"/>
      <c r="F10" s="25"/>
      <c r="G10" s="36"/>
      <c r="H10" s="211"/>
    </row>
    <row r="11" spans="1:10" ht="14.55" customHeight="1" thickBot="1" x14ac:dyDescent="0.35">
      <c r="B11" s="24"/>
      <c r="C11" s="12" t="s">
        <v>84</v>
      </c>
      <c r="E11" s="100">
        <f>SUM(E12:E13)</f>
        <v>0</v>
      </c>
      <c r="F11" s="25"/>
      <c r="G11" s="36"/>
      <c r="H11" s="211"/>
    </row>
    <row r="12" spans="1:10" ht="14.55" customHeight="1" thickBot="1" x14ac:dyDescent="0.35">
      <c r="B12" s="24"/>
      <c r="C12" s="54" t="s">
        <v>44</v>
      </c>
      <c r="E12" s="260"/>
      <c r="F12" s="25"/>
      <c r="G12" s="36"/>
      <c r="H12" s="402" t="s">
        <v>93</v>
      </c>
      <c r="I12" s="43"/>
    </row>
    <row r="13" spans="1:10" s="55" customFormat="1" ht="15" thickBot="1" x14ac:dyDescent="0.35">
      <c r="A13" s="19"/>
      <c r="B13" s="24"/>
      <c r="C13" s="54" t="s">
        <v>47</v>
      </c>
      <c r="E13" s="260"/>
      <c r="F13" s="25"/>
      <c r="G13" s="36"/>
      <c r="H13" s="402"/>
      <c r="I13" s="43"/>
    </row>
    <row r="14" spans="1:10" s="55" customFormat="1" ht="8.5500000000000007" customHeight="1" x14ac:dyDescent="0.3">
      <c r="A14" s="19"/>
      <c r="B14" s="24"/>
      <c r="E14" s="11"/>
      <c r="F14" s="25"/>
      <c r="G14" s="36"/>
      <c r="H14" s="212"/>
      <c r="I14" s="43"/>
    </row>
    <row r="15" spans="1:10" s="55" customFormat="1" ht="15" thickBot="1" x14ac:dyDescent="0.35">
      <c r="A15" s="19"/>
      <c r="B15" s="24"/>
      <c r="C15" s="12" t="s">
        <v>88</v>
      </c>
      <c r="E15" s="11"/>
      <c r="F15" s="25"/>
      <c r="G15" s="36"/>
      <c r="H15" s="212"/>
      <c r="I15" s="43"/>
    </row>
    <row r="16" spans="1:10" s="55" customFormat="1" ht="15" thickBot="1" x14ac:dyDescent="0.35">
      <c r="A16" s="19"/>
      <c r="B16" s="24"/>
      <c r="C16" s="54" t="s">
        <v>85</v>
      </c>
      <c r="D16" s="13" t="s">
        <v>11</v>
      </c>
      <c r="E16" s="258"/>
      <c r="F16" s="25"/>
      <c r="G16" s="36"/>
      <c r="H16" s="213"/>
      <c r="I16" s="43"/>
    </row>
    <row r="17" spans="1:9" ht="14.55" customHeight="1" thickBot="1" x14ac:dyDescent="0.35">
      <c r="B17" s="24"/>
      <c r="C17" s="54" t="s">
        <v>86</v>
      </c>
      <c r="D17" s="13" t="s">
        <v>11</v>
      </c>
      <c r="E17" s="258"/>
      <c r="F17" s="25"/>
      <c r="G17" s="36"/>
      <c r="H17" s="213"/>
      <c r="I17" s="43"/>
    </row>
    <row r="18" spans="1:9" ht="9" customHeight="1" thickBot="1" x14ac:dyDescent="0.35">
      <c r="B18" s="24"/>
      <c r="F18" s="25"/>
      <c r="G18" s="36"/>
      <c r="H18" s="214"/>
    </row>
    <row r="19" spans="1:9" ht="15" thickBot="1" x14ac:dyDescent="0.35">
      <c r="B19" s="24"/>
      <c r="C19" s="12" t="s">
        <v>15</v>
      </c>
      <c r="D19" s="13"/>
      <c r="E19" s="261"/>
      <c r="F19" s="25" t="s">
        <v>16</v>
      </c>
      <c r="H19" s="211"/>
      <c r="I19" s="42"/>
    </row>
    <row r="20" spans="1:9" ht="8.5500000000000007" customHeight="1" thickBot="1" x14ac:dyDescent="0.35">
      <c r="B20" s="26"/>
      <c r="C20" s="27"/>
      <c r="D20" s="27"/>
      <c r="E20" s="53"/>
      <c r="F20" s="28"/>
      <c r="H20" s="211"/>
    </row>
    <row r="21" spans="1:9" ht="6.45" customHeight="1" thickTop="1" x14ac:dyDescent="0.3">
      <c r="H21" s="211"/>
    </row>
    <row r="22" spans="1:9" ht="18.600000000000001" thickBot="1" x14ac:dyDescent="0.4">
      <c r="B22" s="15" t="s">
        <v>18</v>
      </c>
      <c r="H22" s="211"/>
    </row>
    <row r="23" spans="1:9" ht="15" thickTop="1" x14ac:dyDescent="0.3">
      <c r="B23" s="20"/>
      <c r="C23" s="21" t="s">
        <v>4</v>
      </c>
      <c r="D23" s="22"/>
      <c r="E23" s="52"/>
      <c r="F23" s="23"/>
      <c r="H23" s="401"/>
    </row>
    <row r="24" spans="1:9" ht="7.8" customHeight="1" thickBot="1" x14ac:dyDescent="0.35">
      <c r="B24" s="24"/>
      <c r="F24" s="25"/>
      <c r="H24" s="401"/>
    </row>
    <row r="25" spans="1:9" ht="14.55" customHeight="1" thickBot="1" x14ac:dyDescent="0.35">
      <c r="B25" s="24"/>
      <c r="C25" s="12" t="s">
        <v>117</v>
      </c>
      <c r="D25" s="13"/>
      <c r="E25" s="262"/>
      <c r="F25" s="25" t="s">
        <v>16</v>
      </c>
      <c r="H25" s="401"/>
    </row>
    <row r="26" spans="1:9" ht="8.5500000000000007" customHeight="1" thickBot="1" x14ac:dyDescent="0.35">
      <c r="B26" s="26"/>
      <c r="C26" s="27"/>
      <c r="D26" s="27"/>
      <c r="E26" s="53"/>
      <c r="F26" s="28"/>
      <c r="H26" s="211"/>
    </row>
    <row r="27" spans="1:9" ht="6.45" customHeight="1" thickTop="1" x14ac:dyDescent="0.3">
      <c r="H27" s="211"/>
    </row>
    <row r="28" spans="1:9" ht="18.600000000000001" thickBot="1" x14ac:dyDescent="0.4">
      <c r="B28" s="15" t="s">
        <v>52</v>
      </c>
      <c r="H28" s="211"/>
    </row>
    <row r="29" spans="1:9" ht="15" thickTop="1" x14ac:dyDescent="0.3">
      <c r="B29" s="20"/>
      <c r="C29" s="21" t="s">
        <v>120</v>
      </c>
      <c r="D29" s="22"/>
      <c r="E29" s="52"/>
      <c r="F29" s="23"/>
      <c r="H29" s="211"/>
    </row>
    <row r="30" spans="1:9" ht="7.2" customHeight="1" thickBot="1" x14ac:dyDescent="0.35">
      <c r="B30" s="24"/>
      <c r="F30" s="25"/>
      <c r="H30" s="211"/>
    </row>
    <row r="31" spans="1:9" s="55" customFormat="1" ht="15" thickBot="1" x14ac:dyDescent="0.35">
      <c r="A31" s="19"/>
      <c r="B31" s="24"/>
      <c r="C31" s="12" t="s">
        <v>121</v>
      </c>
      <c r="D31" s="13" t="s">
        <v>11</v>
      </c>
      <c r="E31" s="263"/>
      <c r="F31" s="25"/>
      <c r="H31" s="211"/>
    </row>
    <row r="32" spans="1:9" s="55" customFormat="1" ht="7.2" customHeight="1" thickBot="1" x14ac:dyDescent="0.35">
      <c r="A32" s="19"/>
      <c r="B32" s="24"/>
      <c r="E32" s="11"/>
      <c r="F32" s="25"/>
      <c r="H32" s="211"/>
    </row>
    <row r="33" spans="1:8" ht="15" thickBot="1" x14ac:dyDescent="0.35">
      <c r="B33" s="24"/>
      <c r="C33" s="12" t="s">
        <v>1</v>
      </c>
      <c r="D33" s="13" t="s">
        <v>11</v>
      </c>
      <c r="E33" s="263"/>
      <c r="F33" s="25"/>
      <c r="H33" s="211"/>
    </row>
    <row r="34" spans="1:8" ht="7.2" customHeight="1" x14ac:dyDescent="0.3">
      <c r="B34" s="24"/>
      <c r="F34" s="25"/>
      <c r="H34" s="211"/>
    </row>
    <row r="35" spans="1:8" ht="15" thickBot="1" x14ac:dyDescent="0.35">
      <c r="B35" s="24"/>
      <c r="C35" s="32" t="s">
        <v>133</v>
      </c>
      <c r="D35" s="13"/>
      <c r="E35" s="57"/>
      <c r="F35" s="51"/>
      <c r="H35" s="211"/>
    </row>
    <row r="36" spans="1:8" s="55" customFormat="1" ht="15" thickBot="1" x14ac:dyDescent="0.35">
      <c r="A36" s="19"/>
      <c r="B36" s="24"/>
      <c r="C36" s="54" t="s">
        <v>45</v>
      </c>
      <c r="D36" s="13"/>
      <c r="E36" s="264"/>
      <c r="F36" s="25"/>
      <c r="H36" s="211"/>
    </row>
    <row r="37" spans="1:8" ht="15" thickBot="1" x14ac:dyDescent="0.35">
      <c r="B37" s="24"/>
      <c r="C37" s="54" t="s">
        <v>46</v>
      </c>
      <c r="E37" s="264"/>
      <c r="F37" s="25"/>
      <c r="H37" s="211"/>
    </row>
    <row r="38" spans="1:8" ht="9.4499999999999993" customHeight="1" thickBot="1" x14ac:dyDescent="0.35">
      <c r="B38" s="26"/>
      <c r="C38" s="27"/>
      <c r="D38" s="27"/>
      <c r="E38" s="53"/>
      <c r="F38" s="28"/>
      <c r="H38" s="211"/>
    </row>
    <row r="39" spans="1:8" ht="15" thickTop="1" x14ac:dyDescent="0.3">
      <c r="H39" s="71"/>
    </row>
    <row r="41" spans="1:8" x14ac:dyDescent="0.3">
      <c r="C41" s="12"/>
    </row>
  </sheetData>
  <sheetProtection algorithmName="SHA-512" hashValue="C7RIvZDLJ6mOteUlEZz4uqOrEt/HkDAAvsScCFEWwi0ANuAWRtkdwVesXp8SpmfrcviahI+DbsAAt7hCuZz71g==" saltValue="elLx5Sngg2D5U+gt3yieYw==" spinCount="100000" sheet="1" objects="1" scenarios="1"/>
  <mergeCells count="4">
    <mergeCell ref="H23:H25"/>
    <mergeCell ref="H4:H7"/>
    <mergeCell ref="C2:E2"/>
    <mergeCell ref="H12:H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1B211-CFAA-4868-BADB-402D4607EAB5}">
  <sheetPr>
    <tabColor theme="1"/>
    <pageSetUpPr fitToPage="1"/>
  </sheetPr>
  <dimension ref="A2:Q41"/>
  <sheetViews>
    <sheetView showGridLines="0" topLeftCell="A7" zoomScale="73" zoomScaleNormal="73" workbookViewId="0">
      <selection activeCell="D24" sqref="D24"/>
    </sheetView>
  </sheetViews>
  <sheetFormatPr defaultColWidth="8.77734375" defaultRowHeight="15.6" x14ac:dyDescent="0.3"/>
  <cols>
    <col min="1" max="1" width="3.44140625" customWidth="1"/>
    <col min="2" max="2" width="4.109375" customWidth="1"/>
    <col min="3" max="3" width="65" customWidth="1"/>
    <col min="4" max="4" width="17.109375" style="30" bestFit="1" customWidth="1"/>
    <col min="5" max="5" width="41.44140625" style="79" bestFit="1" customWidth="1"/>
    <col min="6" max="6" width="18.44140625" style="31" customWidth="1"/>
    <col min="7" max="7" width="4.6640625" style="1" customWidth="1"/>
    <col min="8" max="8" width="5.109375" customWidth="1"/>
    <col min="9" max="9" width="5.6640625" customWidth="1"/>
    <col min="10" max="10" width="78.33203125" bestFit="1" customWidth="1"/>
    <col min="11" max="11" width="24.6640625" style="50" customWidth="1"/>
    <col min="12" max="12" width="6.77734375" customWidth="1"/>
    <col min="13" max="13" width="8.77734375" style="37"/>
    <col min="14" max="14" width="6.44140625" style="37" customWidth="1"/>
    <col min="15" max="15" width="10.77734375" style="37" customWidth="1"/>
    <col min="16" max="18" width="10.77734375" customWidth="1"/>
    <col min="19" max="19" width="7.44140625" customWidth="1"/>
  </cols>
  <sheetData>
    <row r="2" spans="1:15" x14ac:dyDescent="0.3">
      <c r="B2" s="102"/>
      <c r="C2" s="102"/>
      <c r="D2" s="103"/>
      <c r="E2" s="104"/>
      <c r="F2" s="105"/>
      <c r="G2" s="106"/>
      <c r="I2" s="265"/>
      <c r="J2" s="265"/>
      <c r="K2" s="266"/>
      <c r="L2" s="265"/>
    </row>
    <row r="3" spans="1:15" ht="21.6" thickBot="1" x14ac:dyDescent="0.45">
      <c r="B3" s="102"/>
      <c r="C3" s="107" t="s">
        <v>19</v>
      </c>
      <c r="D3" s="108"/>
      <c r="E3" s="109"/>
      <c r="F3" s="105"/>
      <c r="G3" s="106"/>
      <c r="I3" s="265"/>
      <c r="J3" s="267" t="s">
        <v>20</v>
      </c>
      <c r="K3" s="266"/>
      <c r="L3" s="265"/>
    </row>
    <row r="4" spans="1:15" ht="12.45" customHeight="1" thickTop="1" x14ac:dyDescent="0.3">
      <c r="B4" s="102"/>
      <c r="C4" s="216"/>
      <c r="D4" s="235"/>
      <c r="E4" s="235"/>
      <c r="F4" s="235"/>
      <c r="G4" s="106"/>
      <c r="I4" s="265"/>
      <c r="J4" s="265"/>
      <c r="K4" s="266"/>
      <c r="L4" s="265"/>
    </row>
    <row r="5" spans="1:15" ht="19.2" customHeight="1" x14ac:dyDescent="0.3">
      <c r="B5" s="102"/>
      <c r="C5" s="405" t="s">
        <v>131</v>
      </c>
      <c r="D5" s="405"/>
      <c r="E5" s="405"/>
      <c r="F5" s="405"/>
      <c r="G5" s="110"/>
      <c r="I5" s="265"/>
      <c r="J5" s="265"/>
      <c r="K5" s="268"/>
      <c r="L5" s="265"/>
    </row>
    <row r="6" spans="1:15" ht="21" x14ac:dyDescent="0.4">
      <c r="B6" s="102"/>
      <c r="C6" s="405"/>
      <c r="D6" s="405"/>
      <c r="E6" s="405"/>
      <c r="F6" s="405"/>
      <c r="G6" s="110"/>
      <c r="I6" s="269"/>
      <c r="J6" s="270" t="s">
        <v>28</v>
      </c>
      <c r="K6" s="271"/>
      <c r="L6" s="265"/>
    </row>
    <row r="7" spans="1:15" ht="15.45" customHeight="1" x14ac:dyDescent="0.3">
      <c r="B7" s="102"/>
      <c r="C7" s="111"/>
      <c r="D7" s="111"/>
      <c r="E7" s="112"/>
      <c r="F7" s="111"/>
      <c r="G7" s="110"/>
      <c r="I7" s="265"/>
      <c r="J7" s="404" t="s">
        <v>132</v>
      </c>
      <c r="K7" s="404"/>
      <c r="L7" s="265"/>
    </row>
    <row r="8" spans="1:15" ht="26.55" customHeight="1" thickBot="1" x14ac:dyDescent="0.35">
      <c r="B8" s="102"/>
      <c r="C8" s="113"/>
      <c r="D8" s="114"/>
      <c r="E8" s="78" t="s">
        <v>57</v>
      </c>
      <c r="F8" s="115"/>
      <c r="G8" s="106"/>
      <c r="I8" s="265"/>
      <c r="J8" s="404"/>
      <c r="K8" s="404"/>
      <c r="L8" s="265"/>
    </row>
    <row r="9" spans="1:15" ht="51" customHeight="1" thickTop="1" thickBot="1" x14ac:dyDescent="0.35">
      <c r="B9" s="102"/>
      <c r="C9" s="126" t="s">
        <v>24</v>
      </c>
      <c r="D9" s="126" t="s">
        <v>25</v>
      </c>
      <c r="E9" s="127" t="s">
        <v>67</v>
      </c>
      <c r="F9" s="126" t="s">
        <v>63</v>
      </c>
      <c r="G9" s="106"/>
      <c r="H9" s="62"/>
      <c r="I9" s="265"/>
      <c r="J9" s="404"/>
      <c r="K9" s="404"/>
      <c r="L9" s="265"/>
    </row>
    <row r="10" spans="1:15" ht="16.8" thickTop="1" thickBot="1" x14ac:dyDescent="0.35">
      <c r="B10" s="102"/>
      <c r="C10" s="297" t="s">
        <v>26</v>
      </c>
      <c r="D10" s="298"/>
      <c r="E10" s="122"/>
      <c r="F10" s="299"/>
      <c r="G10" s="300"/>
      <c r="H10" s="29"/>
      <c r="I10" s="265"/>
      <c r="J10" s="265"/>
      <c r="K10" s="266"/>
      <c r="L10" s="265"/>
    </row>
    <row r="11" spans="1:15" ht="21" customHeight="1" thickBot="1" x14ac:dyDescent="0.5">
      <c r="B11" s="102"/>
      <c r="C11" s="301" t="s">
        <v>27</v>
      </c>
      <c r="D11" s="302"/>
      <c r="E11" s="123"/>
      <c r="F11" s="303"/>
      <c r="G11" s="300"/>
      <c r="H11" s="29"/>
      <c r="I11" s="281" t="s">
        <v>102</v>
      </c>
      <c r="J11" s="282"/>
      <c r="K11" s="283"/>
      <c r="L11" s="284"/>
    </row>
    <row r="12" spans="1:15" ht="16.8" customHeight="1" thickBot="1" x14ac:dyDescent="0.35">
      <c r="B12" s="102"/>
      <c r="C12" s="304" t="s">
        <v>96</v>
      </c>
      <c r="D12" s="125" t="str">
        <f>IFERROR('Step 1 - Revenue'!E9/'Step 1 - Revenue'!E11/'Locked - Output calculations'!L5/'Locked - Output calculations'!L8,"")</f>
        <v/>
      </c>
      <c r="E12" s="251"/>
      <c r="F12" s="305" t="str">
        <f>IFERROR((E12-D12)/D12,"")</f>
        <v/>
      </c>
      <c r="G12" s="300"/>
      <c r="I12" s="285"/>
      <c r="J12" s="272"/>
      <c r="K12" s="273"/>
      <c r="L12" s="286"/>
    </row>
    <row r="13" spans="1:15" ht="18" customHeight="1" thickBot="1" x14ac:dyDescent="0.35">
      <c r="B13" s="102"/>
      <c r="C13" s="304" t="s">
        <v>73</v>
      </c>
      <c r="D13" s="306">
        <f>'Step 1 - Revenue'!E11</f>
        <v>0</v>
      </c>
      <c r="E13" s="252"/>
      <c r="F13" s="305" t="str">
        <f>IFERROR((E13-D13)/D13,"")</f>
        <v/>
      </c>
      <c r="G13" s="300"/>
      <c r="I13" s="285"/>
      <c r="J13" s="228" t="s">
        <v>21</v>
      </c>
      <c r="K13" s="229" t="str">
        <f>IFERROR('Locked - Output calculations'!K33,"")</f>
        <v/>
      </c>
      <c r="L13" s="287"/>
    </row>
    <row r="14" spans="1:15" ht="18" customHeight="1" thickBot="1" x14ac:dyDescent="0.35">
      <c r="A14" s="68"/>
      <c r="B14" s="216"/>
      <c r="C14" s="307"/>
      <c r="D14" s="217"/>
      <c r="E14" s="217"/>
      <c r="F14" s="308"/>
      <c r="G14" s="309"/>
      <c r="I14" s="285"/>
      <c r="J14" s="277" t="s">
        <v>61</v>
      </c>
      <c r="K14" s="278"/>
      <c r="L14" s="286"/>
    </row>
    <row r="15" spans="1:15" s="55" customFormat="1" ht="18" customHeight="1" thickTop="1" x14ac:dyDescent="0.3">
      <c r="A15" s="68"/>
      <c r="D15" s="30"/>
      <c r="E15" s="79"/>
      <c r="F15" s="31"/>
      <c r="G15" s="56"/>
      <c r="I15" s="285"/>
      <c r="J15" s="272"/>
      <c r="K15" s="272"/>
      <c r="L15" s="286"/>
      <c r="M15" s="37"/>
      <c r="N15" s="37"/>
      <c r="O15" s="37"/>
    </row>
    <row r="16" spans="1:15" ht="16.2" customHeight="1" x14ac:dyDescent="0.3">
      <c r="A16" s="55"/>
      <c r="B16" s="102"/>
      <c r="C16" s="297" t="s">
        <v>29</v>
      </c>
      <c r="D16" s="302"/>
      <c r="E16" s="125"/>
      <c r="F16" s="305"/>
      <c r="G16" s="106"/>
      <c r="I16" s="288" t="s">
        <v>78</v>
      </c>
      <c r="J16" s="230" t="str">
        <f>'Locked - Output calculations'!C35</f>
        <v>Gross profit uplift from new GJS inside revenue uplift</v>
      </c>
      <c r="K16" s="231" t="str">
        <f>IFERROR('Locked - Output calculations'!K35,"")</f>
        <v/>
      </c>
      <c r="L16" s="286"/>
    </row>
    <row r="17" spans="1:17" s="55" customFormat="1" ht="28.8" customHeight="1" thickBot="1" x14ac:dyDescent="0.5">
      <c r="B17" s="102"/>
      <c r="C17" s="301" t="s">
        <v>3</v>
      </c>
      <c r="D17" s="302"/>
      <c r="E17" s="125"/>
      <c r="F17" s="305"/>
      <c r="G17" s="106"/>
      <c r="I17" s="288"/>
      <c r="J17" s="274" t="s">
        <v>77</v>
      </c>
      <c r="K17" s="275"/>
      <c r="L17" s="286"/>
      <c r="M17" s="37"/>
      <c r="N17" s="37"/>
      <c r="O17" s="37"/>
    </row>
    <row r="18" spans="1:17" s="55" customFormat="1" ht="16.2" thickBot="1" x14ac:dyDescent="0.35">
      <c r="B18" s="102"/>
      <c r="C18" s="304" t="s">
        <v>2</v>
      </c>
      <c r="D18" s="124">
        <f>'Step 2 - Cost'!E19</f>
        <v>0</v>
      </c>
      <c r="E18" s="253"/>
      <c r="F18" s="305" t="str">
        <f>IFERROR((E18-D18)/D18,"")</f>
        <v/>
      </c>
      <c r="G18" s="106"/>
      <c r="I18" s="289"/>
      <c r="J18" s="272"/>
      <c r="K18" s="276"/>
      <c r="L18" s="286"/>
      <c r="M18" s="37"/>
      <c r="N18" s="37"/>
      <c r="O18" s="37"/>
    </row>
    <row r="19" spans="1:17" ht="16.8" customHeight="1" x14ac:dyDescent="0.3">
      <c r="A19" s="55"/>
      <c r="B19" s="102"/>
      <c r="C19" s="310"/>
      <c r="D19" s="302"/>
      <c r="E19" s="125"/>
      <c r="F19" s="305"/>
      <c r="G19" s="106"/>
      <c r="I19" s="289" t="s">
        <v>79</v>
      </c>
      <c r="J19" s="230" t="str">
        <f>'Locked - Output calculations'!C37</f>
        <v>Total estimated cost reduction</v>
      </c>
      <c r="K19" s="231" t="str">
        <f>IFERROR('Locked - Output calculations'!K37,"")</f>
        <v/>
      </c>
      <c r="L19" s="286"/>
    </row>
    <row r="20" spans="1:17" ht="18.45" customHeight="1" thickBot="1" x14ac:dyDescent="0.5">
      <c r="A20" s="55"/>
      <c r="B20" s="102"/>
      <c r="C20" s="301" t="s">
        <v>4</v>
      </c>
      <c r="D20" s="302"/>
      <c r="E20" s="125"/>
      <c r="F20" s="305"/>
      <c r="G20" s="106"/>
      <c r="I20" s="285"/>
      <c r="J20" s="277" t="s">
        <v>60</v>
      </c>
      <c r="K20" s="278"/>
      <c r="L20" s="286"/>
    </row>
    <row r="21" spans="1:17" ht="18" customHeight="1" thickTop="1" thickBot="1" x14ac:dyDescent="0.35">
      <c r="A21" s="55"/>
      <c r="B21" s="102"/>
      <c r="C21" s="304" t="s">
        <v>118</v>
      </c>
      <c r="D21" s="311">
        <f>'Step 2 - Cost'!E25</f>
        <v>0</v>
      </c>
      <c r="E21" s="254"/>
      <c r="F21" s="305" t="str">
        <f>IFERROR((E21-D21)/D21,"")</f>
        <v/>
      </c>
      <c r="G21" s="106"/>
      <c r="I21" s="285"/>
      <c r="J21" s="272"/>
      <c r="K21" s="276"/>
      <c r="L21" s="286"/>
      <c r="M21" s="82"/>
    </row>
    <row r="22" spans="1:17" ht="16.8" customHeight="1" x14ac:dyDescent="0.3">
      <c r="A22" s="55"/>
      <c r="B22" s="102"/>
      <c r="C22" s="310"/>
      <c r="D22" s="302"/>
      <c r="E22" s="125"/>
      <c r="F22" s="305"/>
      <c r="G22" s="106"/>
      <c r="I22" s="285"/>
      <c r="J22" s="232" t="s">
        <v>87</v>
      </c>
      <c r="K22" s="361" t="str">
        <f>IFERROR('Locked - Output calculations'!K40,"")</f>
        <v/>
      </c>
      <c r="L22" s="286"/>
      <c r="N22" s="47"/>
      <c r="P22" s="37"/>
      <c r="Q22" s="37"/>
    </row>
    <row r="23" spans="1:17" ht="16.2" customHeight="1" thickBot="1" x14ac:dyDescent="0.5">
      <c r="A23" s="55"/>
      <c r="B23" s="102"/>
      <c r="C23" s="301" t="s">
        <v>5</v>
      </c>
      <c r="D23" s="302"/>
      <c r="E23" s="125"/>
      <c r="F23" s="305"/>
      <c r="G23" s="106"/>
      <c r="I23" s="290"/>
      <c r="J23" s="272"/>
      <c r="K23" s="276"/>
      <c r="L23" s="286"/>
      <c r="M23" s="65"/>
      <c r="N23" s="47"/>
      <c r="P23" s="37"/>
      <c r="Q23" s="37"/>
    </row>
    <row r="24" spans="1:17" ht="47.4" thickBot="1" x14ac:dyDescent="0.35">
      <c r="A24" s="55"/>
      <c r="B24" s="102"/>
      <c r="C24" s="132" t="s">
        <v>90</v>
      </c>
      <c r="D24" s="306">
        <f>(('Step 2 - Cost'!E36*'Step 2 - Cost'!E12)+('Step 2 - Cost'!E37*'Step 2 - Cost'!E13))*52</f>
        <v>0</v>
      </c>
      <c r="E24" s="255"/>
      <c r="F24" s="305" t="str">
        <f>IFERROR((E24-D24)/D24,"")</f>
        <v/>
      </c>
      <c r="G24" s="106"/>
      <c r="I24" s="291"/>
      <c r="J24" s="233" t="str">
        <f>'Locked - Output calculations'!C42</f>
        <v>If P&amp;L impact were translated directly to wages, each employee would see a total per hour increase of:</v>
      </c>
      <c r="K24" s="360" t="str">
        <f>IFERROR('Locked - Output calculations'!K42,"")</f>
        <v/>
      </c>
      <c r="L24" s="292"/>
      <c r="M24" s="65"/>
      <c r="N24" s="46"/>
      <c r="P24" s="37"/>
      <c r="Q24" s="37"/>
    </row>
    <row r="25" spans="1:17" ht="15.45" customHeight="1" x14ac:dyDescent="0.3">
      <c r="A25" s="67"/>
      <c r="B25" s="102"/>
      <c r="C25" s="312"/>
      <c r="D25" s="313"/>
      <c r="E25" s="224"/>
      <c r="F25" s="314"/>
      <c r="G25" s="218"/>
      <c r="I25" s="285"/>
      <c r="J25" s="279"/>
      <c r="K25" s="280"/>
      <c r="L25" s="286"/>
      <c r="M25" s="65"/>
      <c r="N25" s="221"/>
      <c r="O25" s="221"/>
      <c r="P25" s="221"/>
      <c r="Q25" s="221"/>
    </row>
    <row r="26" spans="1:17" ht="18" customHeight="1" x14ac:dyDescent="0.3">
      <c r="A26" s="55"/>
      <c r="B26" s="37"/>
      <c r="C26" s="315"/>
      <c r="D26" s="316"/>
      <c r="E26" s="223"/>
      <c r="F26" s="317"/>
      <c r="G26" s="77"/>
      <c r="I26" s="285"/>
      <c r="J26" s="232" t="s">
        <v>80</v>
      </c>
      <c r="K26" s="234" t="str">
        <f>IFERROR(K22/('Step 1 - Revenue'!E9*'Step 1 - Revenue'!E13),"")</f>
        <v/>
      </c>
      <c r="L26" s="286"/>
      <c r="N26" s="221"/>
      <c r="O26" s="221"/>
      <c r="P26" s="221"/>
      <c r="Q26" s="221"/>
    </row>
    <row r="27" spans="1:17" ht="16.2" customHeight="1" thickBot="1" x14ac:dyDescent="0.5">
      <c r="A27" s="55"/>
      <c r="B27" s="216"/>
      <c r="C27" s="318" t="s">
        <v>66</v>
      </c>
      <c r="D27" s="217"/>
      <c r="E27" s="227"/>
      <c r="F27" s="319"/>
      <c r="G27" s="225"/>
      <c r="I27" s="293"/>
      <c r="J27" s="294"/>
      <c r="K27" s="295"/>
      <c r="L27" s="296"/>
      <c r="N27" s="221"/>
      <c r="O27" s="221"/>
      <c r="P27" s="221"/>
      <c r="Q27" s="221"/>
    </row>
    <row r="28" spans="1:17" s="219" customFormat="1" ht="64.8" customHeight="1" thickBot="1" x14ac:dyDescent="0.35">
      <c r="B28" s="102"/>
      <c r="C28" s="132" t="s">
        <v>62</v>
      </c>
      <c r="D28" s="104"/>
      <c r="E28" s="256"/>
      <c r="F28" s="308"/>
      <c r="G28" s="130"/>
      <c r="H28" s="55"/>
      <c r="I28" s="55"/>
      <c r="J28" s="55"/>
      <c r="K28" s="55"/>
      <c r="L28" s="55"/>
      <c r="M28" s="220"/>
      <c r="N28" s="222"/>
      <c r="O28" s="222"/>
      <c r="P28" s="222"/>
      <c r="Q28" s="222"/>
    </row>
    <row r="29" spans="1:17" ht="16.2" thickBot="1" x14ac:dyDescent="0.35">
      <c r="A29" s="55"/>
      <c r="B29" s="102"/>
      <c r="C29" s="307"/>
      <c r="D29" s="217"/>
      <c r="E29" s="217"/>
      <c r="F29" s="320"/>
      <c r="G29" s="131"/>
      <c r="N29" s="221"/>
      <c r="O29" s="221"/>
      <c r="P29" s="221"/>
      <c r="Q29" s="221"/>
    </row>
    <row r="30" spans="1:17" ht="47.4" thickBot="1" x14ac:dyDescent="0.35">
      <c r="A30" s="55"/>
      <c r="B30" s="102"/>
      <c r="C30" s="132" t="s">
        <v>95</v>
      </c>
      <c r="D30" s="321"/>
      <c r="E30" s="257"/>
      <c r="F30" s="320"/>
      <c r="G30" s="106"/>
      <c r="P30" s="37"/>
      <c r="Q30" s="37"/>
    </row>
    <row r="31" spans="1:17" s="55" customFormat="1" ht="16.2" customHeight="1" x14ac:dyDescent="0.3">
      <c r="B31" s="102"/>
      <c r="C31" s="307"/>
      <c r="D31" s="307"/>
      <c r="E31" s="307"/>
      <c r="F31" s="308"/>
      <c r="G31" s="106"/>
      <c r="M31" s="37"/>
      <c r="N31" s="37"/>
      <c r="O31" s="37"/>
      <c r="P31" s="37"/>
      <c r="Q31" s="37"/>
    </row>
    <row r="32" spans="1:17" ht="18" x14ac:dyDescent="0.35">
      <c r="A32" s="69"/>
      <c r="B32" s="102"/>
      <c r="C32" s="322" t="s">
        <v>92</v>
      </c>
      <c r="D32" s="217"/>
      <c r="E32" s="226">
        <f>E30+'Step 2 - Cost'!E11</f>
        <v>0</v>
      </c>
      <c r="F32" s="320"/>
      <c r="G32" s="106"/>
    </row>
    <row r="33" spans="2:15" s="55" customFormat="1" ht="16.8" customHeight="1" x14ac:dyDescent="0.3">
      <c r="B33" s="216"/>
      <c r="C33" s="307"/>
      <c r="D33" s="307"/>
      <c r="E33" s="307"/>
      <c r="F33" s="307"/>
      <c r="G33" s="216"/>
      <c r="M33" s="37"/>
      <c r="N33" s="37"/>
      <c r="O33" s="37"/>
    </row>
    <row r="35" spans="2:15" ht="14.55" customHeight="1" x14ac:dyDescent="0.3">
      <c r="B35" s="102"/>
      <c r="C35" s="102"/>
      <c r="D35" s="102"/>
      <c r="E35" s="104"/>
      <c r="F35" s="105"/>
      <c r="G35" s="106"/>
      <c r="N35" s="63"/>
      <c r="O35" s="64"/>
    </row>
    <row r="36" spans="2:15" ht="21" x14ac:dyDescent="0.4">
      <c r="B36" s="102"/>
      <c r="C36" s="129" t="s">
        <v>35</v>
      </c>
      <c r="D36" s="102"/>
      <c r="E36" s="104"/>
      <c r="F36" s="105"/>
      <c r="G36" s="106"/>
    </row>
    <row r="37" spans="2:15" ht="15.45" customHeight="1" x14ac:dyDescent="0.3">
      <c r="B37" s="102"/>
      <c r="C37" s="403" t="s">
        <v>39</v>
      </c>
      <c r="D37" s="403"/>
      <c r="E37" s="403"/>
      <c r="F37" s="403"/>
      <c r="G37" s="106"/>
    </row>
    <row r="38" spans="2:15" ht="15.45" customHeight="1" x14ac:dyDescent="0.3">
      <c r="B38" s="111"/>
      <c r="C38" s="403"/>
      <c r="D38" s="403"/>
      <c r="E38" s="403"/>
      <c r="F38" s="403"/>
      <c r="G38" s="106"/>
    </row>
    <row r="39" spans="2:15" ht="15.45" customHeight="1" x14ac:dyDescent="0.3">
      <c r="B39" s="102"/>
      <c r="C39" s="403"/>
      <c r="D39" s="403"/>
      <c r="E39" s="403"/>
      <c r="F39" s="403"/>
      <c r="G39" s="106"/>
    </row>
    <row r="40" spans="2:15" ht="15.45" customHeight="1" x14ac:dyDescent="0.3">
      <c r="B40" s="102"/>
      <c r="C40" s="403"/>
      <c r="D40" s="403"/>
      <c r="E40" s="403"/>
      <c r="F40" s="403"/>
      <c r="G40" s="106"/>
    </row>
    <row r="41" spans="2:15" x14ac:dyDescent="0.3">
      <c r="B41" s="102"/>
      <c r="C41" s="102"/>
      <c r="D41" s="128"/>
      <c r="E41" s="104"/>
      <c r="F41" s="105"/>
      <c r="G41" s="106"/>
    </row>
  </sheetData>
  <sheetProtection algorithmName="SHA-512" hashValue="7bQrL6gSrwyU++4/OwXOr4tWN6/AQvF72SkcObPML2eknaGxGq9wqSk2FpNMk9bubhTM91PhVATE7gr2B1UtGg==" saltValue="Ttmb4d/Ycy9YmaEOiTd4Yw==" spinCount="100000" sheet="1" objects="1" scenarios="1"/>
  <protectedRanges>
    <protectedRange algorithmName="SHA-512" hashValue="XK1VoI6Zd0vfuWyZNhypcd7d4bb1mbZ8fgJO8bA0O9G9MG9E8NvGU5lZZTk4X4KjU1ZZEHow5Ocdcab4dD7lBg==" saltValue="maKCOLGWxkhuO2oq3RGQIQ==" spinCount="100000" sqref="I44:L1048576 N25:N29 I12:L14 I16:L20 F1:G13 F35:G1048576 I22:K26 B16:B32 F16:G32 C30:D30 C16:D28 C32:D32 B35:D1048576 C5:C13 B1:B13 D1:D13 C1:C3 I1:I9 K1:L9 J1:J4 J6:J9 H1:H1048576" name="Range1"/>
  </protectedRanges>
  <mergeCells count="3">
    <mergeCell ref="C37:F40"/>
    <mergeCell ref="J7:K9"/>
    <mergeCell ref="C5:F6"/>
  </mergeCells>
  <pageMargins left="0.7" right="0.7" top="0.75" bottom="0.75" header="0.3" footer="0.3"/>
  <pageSetup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20FAB-64FF-464E-88C0-2B9F78ADD25F}">
  <sheetPr>
    <tabColor theme="0"/>
  </sheetPr>
  <dimension ref="B1:E16"/>
  <sheetViews>
    <sheetView showGridLines="0" zoomScale="90" zoomScaleNormal="90" workbookViewId="0">
      <selection activeCell="D6" sqref="D6"/>
    </sheetView>
  </sheetViews>
  <sheetFormatPr defaultColWidth="8.77734375" defaultRowHeight="14.4" x14ac:dyDescent="0.3"/>
  <cols>
    <col min="1" max="2" width="3.6640625" style="55" customWidth="1"/>
    <col min="3" max="3" width="61.44140625" style="55" customWidth="1"/>
    <col min="4" max="4" width="126.109375" style="55" customWidth="1"/>
    <col min="5" max="5" width="3.33203125" style="55" customWidth="1"/>
    <col min="6" max="16384" width="8.77734375" style="55"/>
  </cols>
  <sheetData>
    <row r="1" spans="2:5" ht="52.2" customHeight="1" x14ac:dyDescent="0.3">
      <c r="C1" s="362" t="s">
        <v>116</v>
      </c>
    </row>
    <row r="2" spans="2:5" ht="18" x14ac:dyDescent="0.35">
      <c r="B2" s="378"/>
      <c r="C2" s="364" t="s">
        <v>108</v>
      </c>
      <c r="D2" s="364" t="s">
        <v>109</v>
      </c>
      <c r="E2" s="378"/>
    </row>
    <row r="3" spans="2:5" ht="28.2" customHeight="1" x14ac:dyDescent="0.35">
      <c r="B3" s="216"/>
      <c r="C3" s="363" t="s">
        <v>26</v>
      </c>
      <c r="D3" s="365"/>
      <c r="E3" s="216"/>
    </row>
    <row r="4" spans="2:5" ht="20.55" customHeight="1" x14ac:dyDescent="0.35">
      <c r="B4" s="216"/>
      <c r="C4" s="366" t="s">
        <v>27</v>
      </c>
      <c r="D4" s="367"/>
      <c r="E4" s="216"/>
    </row>
    <row r="5" spans="2:5" ht="64.8" customHeight="1" x14ac:dyDescent="0.3">
      <c r="B5" s="216"/>
      <c r="C5" s="368" t="s">
        <v>110</v>
      </c>
      <c r="D5" s="369" t="s">
        <v>138</v>
      </c>
      <c r="E5" s="216"/>
    </row>
    <row r="6" spans="2:5" ht="48.45" customHeight="1" x14ac:dyDescent="0.3">
      <c r="B6" s="216"/>
      <c r="C6" s="368" t="s">
        <v>73</v>
      </c>
      <c r="D6" s="369" t="s">
        <v>111</v>
      </c>
      <c r="E6" s="216"/>
    </row>
    <row r="7" spans="2:5" ht="18" x14ac:dyDescent="0.3">
      <c r="C7" s="370"/>
      <c r="D7" s="371"/>
    </row>
    <row r="8" spans="2:5" ht="34.799999999999997" customHeight="1" x14ac:dyDescent="0.35">
      <c r="B8" s="216"/>
      <c r="C8" s="363" t="s">
        <v>29</v>
      </c>
      <c r="D8" s="372"/>
      <c r="E8" s="216"/>
    </row>
    <row r="9" spans="2:5" ht="24.45" customHeight="1" x14ac:dyDescent="0.35">
      <c r="B9" s="216"/>
      <c r="C9" s="373" t="s">
        <v>3</v>
      </c>
      <c r="D9" s="374"/>
      <c r="E9" s="216"/>
    </row>
    <row r="10" spans="2:5" ht="64.2" customHeight="1" x14ac:dyDescent="0.3">
      <c r="B10" s="216"/>
      <c r="C10" s="368" t="s">
        <v>2</v>
      </c>
      <c r="D10" s="369" t="s">
        <v>112</v>
      </c>
      <c r="E10" s="216"/>
    </row>
    <row r="11" spans="2:5" ht="18" x14ac:dyDescent="0.35">
      <c r="B11" s="216"/>
      <c r="C11" s="375"/>
      <c r="D11" s="372"/>
      <c r="E11" s="216"/>
    </row>
    <row r="12" spans="2:5" ht="18" x14ac:dyDescent="0.35">
      <c r="B12" s="216"/>
      <c r="C12" s="373" t="s">
        <v>4</v>
      </c>
      <c r="D12" s="374"/>
      <c r="E12" s="216"/>
    </row>
    <row r="13" spans="2:5" ht="53.55" customHeight="1" x14ac:dyDescent="0.3">
      <c r="B13" s="216"/>
      <c r="C13" s="376" t="s">
        <v>115</v>
      </c>
      <c r="D13" s="369" t="s">
        <v>113</v>
      </c>
      <c r="E13" s="216"/>
    </row>
    <row r="14" spans="2:5" ht="18" x14ac:dyDescent="0.35">
      <c r="B14" s="216"/>
      <c r="C14" s="375"/>
      <c r="D14" s="369"/>
      <c r="E14" s="216"/>
    </row>
    <row r="15" spans="2:5" ht="18" x14ac:dyDescent="0.35">
      <c r="B15" s="216"/>
      <c r="C15" s="373" t="s">
        <v>5</v>
      </c>
      <c r="D15" s="374"/>
      <c r="E15" s="216"/>
    </row>
    <row r="16" spans="2:5" ht="73.8" customHeight="1" x14ac:dyDescent="0.3">
      <c r="B16" s="216"/>
      <c r="C16" s="376" t="s">
        <v>90</v>
      </c>
      <c r="D16" s="377" t="s">
        <v>114</v>
      </c>
      <c r="E16" s="216"/>
    </row>
  </sheetData>
  <sheetProtection algorithmName="SHA-512" hashValue="Dy9lupHBmLZ2e276TkP2QSHoAJfWfq8hMcN7mMGa5Muy2U1/SvvFDqwQipZCjXu/6GMOpMjf74d6Eyz/sb2olA==" saltValue="nRz3k3nIxLPGxIxYBxq85Q==" spinCount="100000" sheet="1" objects="1" scenarios="1"/>
  <protectedRanges>
    <protectedRange algorithmName="SHA-512" hashValue="XK1VoI6Zd0vfuWyZNhypcd7d4bb1mbZ8fgJO8bA0O9G9MG9E8NvGU5lZZTk4X4KjU1ZZEHow5Ocdcab4dD7lBg==" saltValue="maKCOLGWxkhuO2oq3RGQIQ==" spinCount="100000" sqref="C5:C16" name="Range1"/>
    <protectedRange algorithmName="SHA-512" hashValue="XK1VoI6Zd0vfuWyZNhypcd7d4bb1mbZ8fgJO8bA0O9G9MG9E8NvGU5lZZTk4X4KjU1ZZEHow5Ocdcab4dD7lBg==" saltValue="maKCOLGWxkhuO2oq3RGQIQ==" spinCount="100000" sqref="C3:C4" name="Range1_1"/>
  </protectedRange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5E58-1BC6-42FF-9CBC-51A284CE358F}">
  <sheetPr>
    <tabColor theme="0"/>
  </sheetPr>
  <dimension ref="A1:F18"/>
  <sheetViews>
    <sheetView showGridLines="0" zoomScale="90" zoomScaleNormal="90" workbookViewId="0">
      <selection activeCell="C3" sqref="C3"/>
    </sheetView>
  </sheetViews>
  <sheetFormatPr defaultColWidth="8.77734375" defaultRowHeight="14.4" x14ac:dyDescent="0.3"/>
  <cols>
    <col min="1" max="1" width="2.77734375" style="55" customWidth="1"/>
    <col min="3" max="3" width="92.44140625" customWidth="1"/>
    <col min="4" max="4" width="22" style="13" bestFit="1" customWidth="1"/>
  </cols>
  <sheetData>
    <row r="1" spans="2:6" s="55" customFormat="1" x14ac:dyDescent="0.3">
      <c r="D1" s="13"/>
    </row>
    <row r="2" spans="2:6" ht="9.4499999999999993" customHeight="1" x14ac:dyDescent="0.3">
      <c r="B2" s="102"/>
      <c r="C2" s="102"/>
      <c r="D2" s="175"/>
      <c r="E2" s="102"/>
    </row>
    <row r="3" spans="2:6" ht="21" x14ac:dyDescent="0.4">
      <c r="B3" s="102"/>
      <c r="C3" s="129" t="s">
        <v>51</v>
      </c>
      <c r="D3" s="176"/>
      <c r="E3" s="102"/>
    </row>
    <row r="4" spans="2:6" s="55" customFormat="1" ht="24" customHeight="1" x14ac:dyDescent="0.3">
      <c r="B4" s="102"/>
      <c r="C4" s="177" t="s">
        <v>56</v>
      </c>
      <c r="D4" s="176"/>
      <c r="E4" s="102"/>
    </row>
    <row r="5" spans="2:6" ht="15.6" x14ac:dyDescent="0.3">
      <c r="B5" s="113"/>
      <c r="C5" s="59" t="s">
        <v>123</v>
      </c>
      <c r="D5" s="240">
        <f>'Step 1 - Revenue'!E9</f>
        <v>0</v>
      </c>
      <c r="E5" s="102"/>
    </row>
    <row r="6" spans="2:6" ht="15.6" x14ac:dyDescent="0.3">
      <c r="B6" s="113"/>
      <c r="C6" s="60" t="s">
        <v>124</v>
      </c>
      <c r="D6" s="241" t="e">
        <f>D5+'Locked - Output calculations'!K33</f>
        <v>#VALUE!</v>
      </c>
      <c r="E6" s="102"/>
    </row>
    <row r="7" spans="2:6" ht="9.4499999999999993" customHeight="1" x14ac:dyDescent="0.3">
      <c r="B7" s="113"/>
      <c r="C7" s="178"/>
      <c r="D7" s="242"/>
      <c r="E7" s="102"/>
    </row>
    <row r="8" spans="2:6" ht="15.6" x14ac:dyDescent="0.3">
      <c r="B8" s="102"/>
      <c r="C8" s="59" t="s">
        <v>125</v>
      </c>
      <c r="D8" s="240" t="e">
        <f>'Step 1 - Revenue'!E9/'Step 1 - Revenue'!E6</f>
        <v>#DIV/0!</v>
      </c>
      <c r="E8" s="102"/>
      <c r="F8" s="83"/>
    </row>
    <row r="9" spans="2:6" ht="15.6" x14ac:dyDescent="0.3">
      <c r="B9" s="102"/>
      <c r="C9" s="60" t="s">
        <v>126</v>
      </c>
      <c r="D9" s="241" t="e">
        <f>('Step 1 - Revenue'!E9+'Locked - Output calculations'!K33)/'Step 1 - Revenue'!E6</f>
        <v>#VALUE!</v>
      </c>
      <c r="E9" s="102"/>
    </row>
    <row r="10" spans="2:6" ht="24" customHeight="1" x14ac:dyDescent="0.3">
      <c r="B10" s="102"/>
      <c r="C10" s="177" t="s">
        <v>55</v>
      </c>
      <c r="D10" s="179"/>
      <c r="E10" s="102"/>
    </row>
    <row r="11" spans="2:6" s="55" customFormat="1" ht="15.6" x14ac:dyDescent="0.3">
      <c r="B11" s="102"/>
      <c r="C11" s="238" t="s">
        <v>100</v>
      </c>
      <c r="D11" s="239" t="str">
        <f>IFERROR((('Step 2 - Cost'!E12/'Step 2 - Cost'!E11)*'Step 2 - Cost'!E16)+(('Step 2 - Cost'!E13/'Step 2 - Cost'!E11)*'Step 2 - Cost'!E17),"")</f>
        <v/>
      </c>
      <c r="E11" s="102"/>
    </row>
    <row r="12" spans="2:6" ht="26.55" customHeight="1" x14ac:dyDescent="0.3">
      <c r="B12" s="102"/>
      <c r="C12" s="177" t="s">
        <v>81</v>
      </c>
      <c r="D12" s="179"/>
      <c r="E12" s="102"/>
    </row>
    <row r="13" spans="2:6" ht="15.6" x14ac:dyDescent="0.3">
      <c r="B13" s="102"/>
      <c r="C13" s="59" t="s">
        <v>54</v>
      </c>
      <c r="D13" s="243" t="e">
        <f>('Step 1 - Revenue'!E9-('Step 2 - Cost'!E6*'Locked - Output calculations'!L5))/'Step 1 - Revenue'!E9</f>
        <v>#DIV/0!</v>
      </c>
      <c r="E13" s="102"/>
    </row>
    <row r="14" spans="2:6" ht="15.6" x14ac:dyDescent="0.3">
      <c r="B14" s="102"/>
      <c r="C14" s="60" t="s">
        <v>75</v>
      </c>
      <c r="D14" s="244">
        <f>'Step 1 - Revenue'!E13</f>
        <v>0</v>
      </c>
      <c r="E14" s="102"/>
    </row>
    <row r="15" spans="2:6" x14ac:dyDescent="0.3">
      <c r="B15" s="102"/>
      <c r="C15" s="102"/>
      <c r="D15" s="102"/>
      <c r="E15" s="102"/>
    </row>
    <row r="18" spans="3:3" x14ac:dyDescent="0.3">
      <c r="C18" s="85"/>
    </row>
  </sheetData>
  <sheetProtection algorithmName="SHA-512" hashValue="zohr+yeASWKr1WOc65gNao0sFjKK/feJzhiezQCb7azIuWUKEsm2+yznensFJDtJRoaEG/Vj40X6l6qWTewQuw==" saltValue="1xyY2ljL2htP4mrygANSW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BA38-D6DD-468B-A3E9-7BEEEDBB1A80}">
  <sheetPr>
    <tabColor theme="9"/>
  </sheetPr>
  <dimension ref="B2:S45"/>
  <sheetViews>
    <sheetView showGridLines="0" zoomScale="50" zoomScaleNormal="50" workbookViewId="0">
      <selection activeCell="L44" sqref="L44"/>
    </sheetView>
  </sheetViews>
  <sheetFormatPr defaultColWidth="8.77734375" defaultRowHeight="14.4" x14ac:dyDescent="0.3"/>
  <cols>
    <col min="1" max="1" width="2.109375" customWidth="1"/>
    <col min="2" max="2" width="4.109375" customWidth="1"/>
    <col min="3" max="3" width="100.109375" bestFit="1" customWidth="1"/>
    <col min="4" max="4" width="16" style="30" bestFit="1" customWidth="1"/>
    <col min="5" max="5" width="41.109375" style="56" customWidth="1"/>
    <col min="6" max="6" width="30.44140625" style="56" customWidth="1"/>
    <col min="7" max="7" width="3.109375" style="56" customWidth="1"/>
    <col min="8" max="8" width="14.6640625" style="56" customWidth="1"/>
    <col min="9" max="9" width="25" style="38" customWidth="1"/>
    <col min="10" max="10" width="2.109375" style="38" customWidth="1"/>
    <col min="11" max="11" width="31" style="56" bestFit="1" customWidth="1"/>
    <col min="12" max="12" width="24.33203125" style="40" bestFit="1" customWidth="1"/>
    <col min="13" max="13" width="5.6640625" customWidth="1"/>
    <col min="14" max="14" width="15.77734375" customWidth="1"/>
    <col min="16" max="16" width="9.109375" customWidth="1"/>
    <col min="17" max="17" width="11.77734375" customWidth="1"/>
    <col min="18" max="18" width="11" bestFit="1" customWidth="1"/>
  </cols>
  <sheetData>
    <row r="2" spans="2:19" x14ac:dyDescent="0.3">
      <c r="B2" s="102"/>
      <c r="C2" s="102"/>
      <c r="D2" s="103"/>
      <c r="E2" s="106"/>
      <c r="F2" s="154"/>
      <c r="G2" s="154"/>
      <c r="H2" s="106"/>
      <c r="I2" s="139"/>
      <c r="J2" s="139"/>
      <c r="K2" s="106"/>
      <c r="L2" s="180">
        <v>-1</v>
      </c>
      <c r="M2" s="102"/>
    </row>
    <row r="3" spans="2:19" ht="21.6" thickBot="1" x14ac:dyDescent="0.45">
      <c r="B3" s="102"/>
      <c r="C3" s="107" t="s">
        <v>19</v>
      </c>
      <c r="D3" s="108"/>
      <c r="E3" s="106"/>
      <c r="F3" s="106"/>
      <c r="G3" s="106"/>
      <c r="H3" s="106"/>
      <c r="I3" s="139"/>
      <c r="J3" s="61"/>
      <c r="K3" s="158" t="s">
        <v>76</v>
      </c>
      <c r="L3" s="159">
        <v>12</v>
      </c>
      <c r="M3" s="102"/>
    </row>
    <row r="4" spans="2:19" ht="15" thickTop="1" x14ac:dyDescent="0.3">
      <c r="B4" s="102"/>
      <c r="C4" s="102"/>
      <c r="D4" s="103"/>
      <c r="E4" s="106"/>
      <c r="F4" s="106"/>
      <c r="G4" s="106"/>
      <c r="H4" s="106"/>
      <c r="I4" s="139"/>
      <c r="J4" s="160"/>
      <c r="K4" s="158" t="s">
        <v>59</v>
      </c>
      <c r="L4" s="159">
        <v>30</v>
      </c>
      <c r="M4" s="102"/>
    </row>
    <row r="5" spans="2:19" ht="14.55" customHeight="1" x14ac:dyDescent="0.3">
      <c r="B5" s="102"/>
      <c r="C5" s="403" t="str">
        <f>'Step 3 - Levers &amp; Output'!C5</f>
        <v xml:space="preserve">Enter numbers below in column "Input data here" (outlined in red) to reflect the level of improvement your company could achieve through Good Jobs. </v>
      </c>
      <c r="D5" s="403"/>
      <c r="E5" s="403"/>
      <c r="F5" s="403"/>
      <c r="G5" s="209"/>
      <c r="H5" s="110"/>
      <c r="I5" s="155"/>
      <c r="J5" s="160"/>
      <c r="K5" s="158" t="s">
        <v>49</v>
      </c>
      <c r="L5" s="159">
        <f>'Step 1 - Revenue'!E6</f>
        <v>0</v>
      </c>
      <c r="M5" s="102"/>
    </row>
    <row r="6" spans="2:19" x14ac:dyDescent="0.3">
      <c r="B6" s="102"/>
      <c r="C6" s="403"/>
      <c r="D6" s="403"/>
      <c r="E6" s="403"/>
      <c r="F6" s="403"/>
      <c r="G6" s="209"/>
      <c r="H6" s="110"/>
      <c r="I6" s="155"/>
      <c r="J6" s="160"/>
      <c r="K6" s="158" t="s">
        <v>50</v>
      </c>
      <c r="L6" s="159">
        <f>'Step 2 - Cost'!E11</f>
        <v>0</v>
      </c>
      <c r="M6" s="102"/>
    </row>
    <row r="7" spans="2:19" x14ac:dyDescent="0.3">
      <c r="B7" s="102"/>
      <c r="C7" s="403"/>
      <c r="D7" s="403"/>
      <c r="E7" s="403"/>
      <c r="F7" s="403"/>
      <c r="G7" s="209"/>
      <c r="H7" s="110"/>
      <c r="I7" s="155"/>
      <c r="J7" s="160"/>
      <c r="K7" s="158" t="s">
        <v>42</v>
      </c>
      <c r="L7" s="159">
        <v>52</v>
      </c>
      <c r="M7" s="102"/>
    </row>
    <row r="8" spans="2:19" x14ac:dyDescent="0.3">
      <c r="B8" s="102"/>
      <c r="C8" s="111"/>
      <c r="D8" s="111"/>
      <c r="E8" s="111"/>
      <c r="F8" s="110"/>
      <c r="G8" s="209"/>
      <c r="H8" s="110"/>
      <c r="I8" s="155"/>
      <c r="J8" s="160"/>
      <c r="K8" s="158" t="s">
        <v>58</v>
      </c>
      <c r="L8" s="159">
        <v>365</v>
      </c>
      <c r="M8" s="102"/>
    </row>
    <row r="9" spans="2:19" s="55" customFormat="1" ht="15" thickBot="1" x14ac:dyDescent="0.35">
      <c r="B9" s="102"/>
      <c r="C9" s="110"/>
      <c r="D9" s="110"/>
      <c r="E9" s="110"/>
      <c r="F9" s="110"/>
      <c r="G9" s="209"/>
      <c r="H9" s="110"/>
      <c r="I9" s="155"/>
      <c r="J9" s="102"/>
      <c r="K9" s="102"/>
      <c r="L9" s="102"/>
      <c r="M9" s="102"/>
    </row>
    <row r="10" spans="2:19" ht="15" customHeight="1" thickBot="1" x14ac:dyDescent="0.35">
      <c r="B10" s="102"/>
      <c r="C10" s="161" t="s">
        <v>43</v>
      </c>
      <c r="D10" s="114"/>
      <c r="E10" s="141"/>
      <c r="F10" s="141"/>
      <c r="G10" s="141"/>
      <c r="H10" s="406" t="s">
        <v>37</v>
      </c>
      <c r="I10" s="407"/>
      <c r="J10" s="407"/>
      <c r="K10" s="407"/>
      <c r="L10" s="408"/>
      <c r="M10" s="102"/>
    </row>
    <row r="11" spans="2:19" ht="50.55" customHeight="1" thickTop="1" thickBot="1" x14ac:dyDescent="0.35">
      <c r="B11" s="102"/>
      <c r="C11" s="126" t="str">
        <f>'Step 3 - Levers &amp; Output'!C9</f>
        <v xml:space="preserve">Area of focus </v>
      </c>
      <c r="D11" s="126" t="str">
        <f>'Step 3 - Levers &amp; Output'!D9</f>
        <v>Your current performance</v>
      </c>
      <c r="E11" s="157" t="str">
        <f>'Step 3 - Levers &amp; Output'!E9</f>
        <v>What could your new performance be after implementing 
Good Jobs Strategy?</v>
      </c>
      <c r="F11" s="157" t="str">
        <f>'Step 3 - Levers &amp; Output'!F9</f>
        <v>% change from current 
performance</v>
      </c>
      <c r="G11" s="106"/>
      <c r="H11" s="181" t="s">
        <v>31</v>
      </c>
      <c r="I11" s="156" t="s">
        <v>6</v>
      </c>
      <c r="J11" s="156"/>
      <c r="K11" s="156" t="s">
        <v>48</v>
      </c>
      <c r="L11" s="182" t="s">
        <v>36</v>
      </c>
      <c r="M11" s="102"/>
      <c r="N11" s="37"/>
      <c r="O11" s="37"/>
      <c r="P11" s="37"/>
      <c r="Q11" s="37"/>
      <c r="R11" s="37"/>
      <c r="S11" s="37"/>
    </row>
    <row r="12" spans="2:19" ht="15" customHeight="1" thickTop="1" x14ac:dyDescent="0.3">
      <c r="B12" s="102"/>
      <c r="C12" s="140" t="s">
        <v>26</v>
      </c>
      <c r="D12" s="114"/>
      <c r="E12" s="141"/>
      <c r="F12" s="141"/>
      <c r="G12" s="141"/>
      <c r="H12" s="197"/>
      <c r="I12" s="198"/>
      <c r="J12" s="198"/>
      <c r="K12" s="199"/>
      <c r="L12" s="323"/>
      <c r="M12" s="102"/>
      <c r="N12" s="37"/>
      <c r="O12" s="37"/>
      <c r="P12" s="37"/>
      <c r="Q12" s="37"/>
      <c r="R12" s="37"/>
      <c r="S12" s="37"/>
    </row>
    <row r="13" spans="2:19" ht="16.2" x14ac:dyDescent="0.45">
      <c r="B13" s="102"/>
      <c r="C13" s="116" t="s">
        <v>27</v>
      </c>
      <c r="D13" s="117"/>
      <c r="E13" s="142"/>
      <c r="F13" s="142"/>
      <c r="G13" s="142"/>
      <c r="H13" s="183"/>
      <c r="I13" s="184"/>
      <c r="J13" s="184"/>
      <c r="K13" s="185"/>
      <c r="L13" s="324"/>
      <c r="M13" s="102"/>
      <c r="N13" s="98"/>
      <c r="O13" s="37"/>
      <c r="P13" s="37"/>
      <c r="Q13" s="37"/>
      <c r="R13" s="37"/>
      <c r="S13" s="37"/>
    </row>
    <row r="14" spans="2:19" ht="20.399999999999999" x14ac:dyDescent="0.3">
      <c r="B14" s="102"/>
      <c r="C14" s="143" t="str">
        <f>'Step 3 - Levers &amp; Output'!C12</f>
        <v>Ticket size (Sales / Transactions)</v>
      </c>
      <c r="D14" s="144" t="str">
        <f>'Step 3 - Levers &amp; Output'!D12</f>
        <v/>
      </c>
      <c r="E14" s="119">
        <f>'Step 3 - Levers &amp; Output'!E12</f>
        <v>0</v>
      </c>
      <c r="F14" s="145" t="str">
        <f>'Step 3 - Levers &amp; Output'!F12</f>
        <v/>
      </c>
      <c r="G14" s="145"/>
      <c r="H14" s="200" t="e">
        <f>D14*F14</f>
        <v>#VALUE!</v>
      </c>
      <c r="I14" s="201" t="s">
        <v>41</v>
      </c>
      <c r="J14" s="202"/>
      <c r="K14" s="196" t="e">
        <f>(H14*D15)*L5*L8</f>
        <v>#VALUE!</v>
      </c>
      <c r="L14" s="409"/>
      <c r="M14" s="102"/>
      <c r="N14" s="97"/>
      <c r="O14" s="99"/>
      <c r="P14" s="99"/>
      <c r="Q14" s="99"/>
      <c r="S14" s="37"/>
    </row>
    <row r="15" spans="2:19" ht="15" thickBot="1" x14ac:dyDescent="0.35">
      <c r="B15" s="102"/>
      <c r="C15" s="143" t="str">
        <f>'Step 3 - Levers &amp; Output'!C13</f>
        <v>Number of transactions per store per day</v>
      </c>
      <c r="D15" s="146">
        <f>'Step 3 - Levers &amp; Output'!D13</f>
        <v>0</v>
      </c>
      <c r="E15" s="120">
        <f>'Step 3 - Levers &amp; Output'!E13</f>
        <v>0</v>
      </c>
      <c r="F15" s="145" t="str">
        <f>'Step 3 - Levers &amp; Output'!F13</f>
        <v/>
      </c>
      <c r="G15" s="145"/>
      <c r="H15" s="203" t="e">
        <f>D15*F15</f>
        <v>#VALUE!</v>
      </c>
      <c r="I15" s="204" t="s">
        <v>40</v>
      </c>
      <c r="J15" s="205"/>
      <c r="K15" s="196" t="e">
        <f>(H15*E14)*L5*L8</f>
        <v>#VALUE!</v>
      </c>
      <c r="L15" s="409"/>
      <c r="M15" s="113"/>
      <c r="N15" s="99"/>
      <c r="O15" s="99"/>
      <c r="P15" s="99"/>
      <c r="Q15" s="99"/>
      <c r="S15" s="37"/>
    </row>
    <row r="16" spans="2:19" ht="15" thickBot="1" x14ac:dyDescent="0.35">
      <c r="B16" s="102"/>
      <c r="C16" s="118"/>
      <c r="D16" s="147"/>
      <c r="E16" s="150"/>
      <c r="F16" s="150"/>
      <c r="G16" s="150"/>
      <c r="H16" s="183"/>
      <c r="I16" s="184"/>
      <c r="J16" s="184"/>
      <c r="K16" s="206" t="e">
        <f>SUM(K14:K15)</f>
        <v>#VALUE!</v>
      </c>
      <c r="L16" s="325" t="s">
        <v>26</v>
      </c>
      <c r="M16" s="102"/>
      <c r="N16" s="99"/>
      <c r="O16" s="99"/>
      <c r="P16" s="99"/>
      <c r="Q16" s="99"/>
      <c r="R16" s="37"/>
      <c r="S16" s="37"/>
    </row>
    <row r="17" spans="2:19" x14ac:dyDescent="0.3">
      <c r="B17" s="102"/>
      <c r="C17" s="140" t="s">
        <v>29</v>
      </c>
      <c r="D17" s="148"/>
      <c r="E17" s="150"/>
      <c r="F17" s="150"/>
      <c r="G17" s="150"/>
      <c r="H17" s="183"/>
      <c r="I17" s="184"/>
      <c r="J17" s="184"/>
      <c r="K17" s="185"/>
      <c r="L17" s="324"/>
      <c r="M17" s="102"/>
      <c r="N17" s="99"/>
      <c r="O17" s="99"/>
      <c r="P17" s="99"/>
      <c r="Q17" s="99"/>
      <c r="R17" s="37"/>
      <c r="S17" s="37"/>
    </row>
    <row r="18" spans="2:19" ht="16.2" x14ac:dyDescent="0.45">
      <c r="B18" s="102"/>
      <c r="C18" s="116" t="s">
        <v>3</v>
      </c>
      <c r="D18" s="148"/>
      <c r="E18" s="106"/>
      <c r="F18" s="106"/>
      <c r="G18" s="106"/>
      <c r="H18" s="183"/>
      <c r="I18" s="184"/>
      <c r="J18" s="184"/>
      <c r="K18" s="185"/>
      <c r="L18" s="324"/>
      <c r="M18" s="102"/>
      <c r="N18" s="99"/>
      <c r="O18" s="99"/>
      <c r="P18" s="99"/>
      <c r="Q18" s="99"/>
      <c r="R18" s="37"/>
      <c r="S18" s="37"/>
    </row>
    <row r="19" spans="2:19" x14ac:dyDescent="0.3">
      <c r="B19" s="102"/>
      <c r="C19" s="118" t="str">
        <f>'Step 3 - Levers &amp; Output'!C18</f>
        <v>Annual employee turnover rate</v>
      </c>
      <c r="D19" s="151">
        <f>'Step 3 - Levers &amp; Output'!D18</f>
        <v>0</v>
      </c>
      <c r="E19" s="149" t="e">
        <f>D19+H19</f>
        <v>#VALUE!</v>
      </c>
      <c r="F19" s="145" t="str">
        <f>'Step 3 - Levers &amp; Output'!F18</f>
        <v/>
      </c>
      <c r="G19" s="145"/>
      <c r="H19" s="186" t="e">
        <f>D19*F19</f>
        <v>#VALUE!</v>
      </c>
      <c r="I19" s="187" t="s">
        <v>34</v>
      </c>
      <c r="J19" s="188"/>
      <c r="K19" s="189" t="e">
        <f>-H19*L6*'Other Informative Outputs'!D11</f>
        <v>#VALUE!</v>
      </c>
      <c r="L19" s="326" t="s">
        <v>30</v>
      </c>
      <c r="M19" s="102"/>
      <c r="N19" s="37"/>
      <c r="O19" s="37"/>
      <c r="P19" s="37"/>
      <c r="Q19" s="37"/>
      <c r="R19" s="37"/>
      <c r="S19" s="37"/>
    </row>
    <row r="20" spans="2:19" x14ac:dyDescent="0.3">
      <c r="B20" s="102"/>
      <c r="C20" s="102"/>
      <c r="D20" s="148"/>
      <c r="E20" s="150"/>
      <c r="F20" s="145"/>
      <c r="G20" s="145"/>
      <c r="H20" s="183"/>
      <c r="I20" s="184"/>
      <c r="J20" s="184"/>
      <c r="K20" s="185"/>
      <c r="L20" s="324"/>
      <c r="M20" s="102"/>
      <c r="N20" s="37"/>
      <c r="O20" s="37"/>
      <c r="P20" s="37"/>
      <c r="Q20" s="37"/>
      <c r="R20" s="37"/>
      <c r="S20" s="37"/>
    </row>
    <row r="21" spans="2:19" ht="16.2" x14ac:dyDescent="0.45">
      <c r="B21" s="102"/>
      <c r="C21" s="116" t="s">
        <v>4</v>
      </c>
      <c r="D21" s="148"/>
      <c r="E21" s="150"/>
      <c r="F21" s="145"/>
      <c r="G21" s="145"/>
      <c r="H21" s="183"/>
      <c r="I21" s="184"/>
      <c r="J21" s="184"/>
      <c r="K21" s="185"/>
      <c r="L21" s="324"/>
      <c r="M21" s="102"/>
    </row>
    <row r="22" spans="2:19" x14ac:dyDescent="0.3">
      <c r="B22" s="102"/>
      <c r="C22" s="118" t="str">
        <f>'Step 3 - Levers &amp; Output'!C21</f>
        <v>Annual shrink, as % of sales, per store</v>
      </c>
      <c r="D22" s="152">
        <f>'Step 3 - Levers &amp; Output'!D21*'Step 1 - Revenue'!E9</f>
        <v>0</v>
      </c>
      <c r="E22" s="121" t="e">
        <f>D22+H22</f>
        <v>#VALUE!</v>
      </c>
      <c r="F22" s="145" t="str">
        <f>'Step 3 - Levers &amp; Output'!F21</f>
        <v/>
      </c>
      <c r="G22" s="145"/>
      <c r="H22" s="190" t="e">
        <f>F22*D22</f>
        <v>#VALUE!</v>
      </c>
      <c r="I22" s="191" t="s">
        <v>33</v>
      </c>
      <c r="J22" s="192"/>
      <c r="K22" s="189" t="e">
        <f>-H22</f>
        <v>#VALUE!</v>
      </c>
      <c r="L22" s="324" t="s">
        <v>30</v>
      </c>
      <c r="M22" s="102"/>
    </row>
    <row r="23" spans="2:19" x14ac:dyDescent="0.3">
      <c r="B23" s="102"/>
      <c r="C23" s="102"/>
      <c r="D23" s="148"/>
      <c r="E23" s="150"/>
      <c r="F23" s="145"/>
      <c r="G23" s="145"/>
      <c r="H23" s="183"/>
      <c r="I23" s="184"/>
      <c r="J23" s="184"/>
      <c r="K23" s="185"/>
      <c r="L23" s="324"/>
      <c r="M23" s="102"/>
    </row>
    <row r="24" spans="2:19" ht="16.2" x14ac:dyDescent="0.45">
      <c r="B24" s="102"/>
      <c r="C24" s="116" t="s">
        <v>120</v>
      </c>
      <c r="D24" s="148"/>
      <c r="E24" s="150"/>
      <c r="F24" s="145"/>
      <c r="G24" s="145"/>
      <c r="H24" s="183"/>
      <c r="I24" s="184"/>
      <c r="J24" s="184"/>
      <c r="K24" s="185"/>
      <c r="L24" s="324"/>
      <c r="M24" s="102"/>
    </row>
    <row r="25" spans="2:19" ht="28.8" x14ac:dyDescent="0.3">
      <c r="B25" s="102"/>
      <c r="C25" s="153" t="str">
        <f>'Step 3 - Levers &amp; Output'!C24</f>
        <v>Average number of unplanned overtime hours per year for frontline in-store full-time and part-time employees across all stores</v>
      </c>
      <c r="D25" s="146">
        <f>'Step 3 - Levers &amp; Output'!D24</f>
        <v>0</v>
      </c>
      <c r="E25" s="120" t="e">
        <f>D25+H25</f>
        <v>#VALUE!</v>
      </c>
      <c r="F25" s="145" t="str">
        <f>'Step 3 - Levers &amp; Output'!F24</f>
        <v/>
      </c>
      <c r="G25" s="145"/>
      <c r="H25" s="193" t="e">
        <f>D25*F25</f>
        <v>#VALUE!</v>
      </c>
      <c r="I25" s="194" t="s">
        <v>32</v>
      </c>
      <c r="J25" s="195"/>
      <c r="K25" s="196" t="e">
        <f>-H25*('Step 2 - Cost'!E33-'Step 2 - Cost'!E31)</f>
        <v>#VALUE!</v>
      </c>
      <c r="L25" s="326" t="s">
        <v>30</v>
      </c>
      <c r="M25" s="102"/>
    </row>
    <row r="26" spans="2:19" ht="15" thickBot="1" x14ac:dyDescent="0.35">
      <c r="B26" s="102"/>
      <c r="C26" s="102"/>
      <c r="D26" s="148"/>
      <c r="E26" s="150"/>
      <c r="F26" s="150"/>
      <c r="G26" s="150"/>
      <c r="H26" s="183"/>
      <c r="I26" s="184"/>
      <c r="J26" s="184"/>
      <c r="K26" s="185"/>
      <c r="L26" s="324"/>
      <c r="M26" s="102"/>
    </row>
    <row r="27" spans="2:19" ht="15" thickBot="1" x14ac:dyDescent="0.35">
      <c r="B27" s="102"/>
      <c r="C27" s="102"/>
      <c r="D27" s="103"/>
      <c r="E27" s="106"/>
      <c r="F27" s="106"/>
      <c r="G27" s="106"/>
      <c r="H27" s="207"/>
      <c r="I27" s="208"/>
      <c r="J27" s="208"/>
      <c r="K27" s="206" t="e">
        <f>SUM(K19:K26)</f>
        <v>#VALUE!</v>
      </c>
      <c r="L27" s="325" t="s">
        <v>29</v>
      </c>
      <c r="M27" s="102"/>
    </row>
    <row r="28" spans="2:19" x14ac:dyDescent="0.3">
      <c r="B28" s="216"/>
      <c r="C28" s="216"/>
      <c r="D28" s="215"/>
      <c r="E28" s="218"/>
      <c r="F28" s="218"/>
      <c r="G28" s="218"/>
      <c r="H28" s="218"/>
      <c r="I28" s="236"/>
      <c r="J28" s="236"/>
      <c r="K28" s="218"/>
      <c r="L28" s="237"/>
      <c r="M28" s="216"/>
    </row>
    <row r="29" spans="2:19" s="55" customFormat="1" x14ac:dyDescent="0.3">
      <c r="D29" s="30"/>
      <c r="E29" s="56"/>
      <c r="F29" s="56"/>
      <c r="G29" s="56"/>
      <c r="H29" s="56"/>
      <c r="I29" s="38"/>
      <c r="J29" s="38"/>
      <c r="K29" s="56"/>
      <c r="L29" s="40"/>
    </row>
    <row r="30" spans="2:19" x14ac:dyDescent="0.3">
      <c r="B30" s="102"/>
      <c r="C30" s="102"/>
      <c r="D30" s="105"/>
      <c r="E30" s="102"/>
      <c r="F30" s="102"/>
      <c r="G30" s="102"/>
      <c r="H30" s="136"/>
      <c r="I30" s="102"/>
      <c r="J30" s="102"/>
      <c r="K30" s="137"/>
      <c r="L30" s="102"/>
      <c r="M30" s="102"/>
    </row>
    <row r="31" spans="2:19" ht="21" x14ac:dyDescent="0.4">
      <c r="B31" s="102"/>
      <c r="C31" s="129" t="s">
        <v>20</v>
      </c>
      <c r="D31" s="102"/>
      <c r="E31" s="129"/>
      <c r="F31" s="129"/>
      <c r="G31" s="129"/>
      <c r="H31" s="129"/>
      <c r="I31" s="129"/>
      <c r="J31" s="129"/>
      <c r="K31" s="138"/>
      <c r="L31" s="102"/>
      <c r="M31" s="102"/>
    </row>
    <row r="32" spans="2:19" x14ac:dyDescent="0.3">
      <c r="B32" s="102"/>
      <c r="C32" s="102"/>
      <c r="D32" s="102"/>
      <c r="E32" s="105"/>
      <c r="F32" s="105"/>
      <c r="G32" s="105"/>
      <c r="H32" s="106"/>
      <c r="I32" s="139"/>
      <c r="J32" s="139"/>
      <c r="K32" s="106"/>
      <c r="L32" s="102"/>
      <c r="M32" s="102"/>
    </row>
    <row r="33" spans="2:13" ht="18" x14ac:dyDescent="0.35">
      <c r="B33" s="102"/>
      <c r="C33" s="354" t="s">
        <v>21</v>
      </c>
      <c r="D33" s="355"/>
      <c r="E33" s="355"/>
      <c r="F33" s="355"/>
      <c r="G33" s="355"/>
      <c r="H33" s="356"/>
      <c r="I33" s="357"/>
      <c r="J33" s="357"/>
      <c r="K33" s="358" t="e">
        <f>K16</f>
        <v>#VALUE!</v>
      </c>
      <c r="L33" s="359"/>
      <c r="M33" s="102"/>
    </row>
    <row r="34" spans="2:13" ht="18" x14ac:dyDescent="0.35">
      <c r="B34" s="102"/>
      <c r="C34" s="327" t="s">
        <v>61</v>
      </c>
      <c r="D34" s="328"/>
      <c r="E34" s="328"/>
      <c r="F34" s="328"/>
      <c r="G34" s="328"/>
      <c r="H34" s="329"/>
      <c r="I34" s="330"/>
      <c r="J34" s="330"/>
      <c r="K34" s="331"/>
      <c r="L34" s="328"/>
      <c r="M34" s="102"/>
    </row>
    <row r="35" spans="2:13" ht="18" x14ac:dyDescent="0.35">
      <c r="B35" s="102"/>
      <c r="C35" s="332" t="s">
        <v>82</v>
      </c>
      <c r="D35" s="333"/>
      <c r="E35" s="334"/>
      <c r="F35" s="334"/>
      <c r="G35" s="334"/>
      <c r="H35" s="334"/>
      <c r="I35" s="335"/>
      <c r="J35" s="335"/>
      <c r="K35" s="86" t="e">
        <f>K33*'Other Informative Outputs'!D13</f>
        <v>#VALUE!</v>
      </c>
      <c r="L35" s="336"/>
      <c r="M35" s="102"/>
    </row>
    <row r="36" spans="2:13" ht="18" x14ac:dyDescent="0.35">
      <c r="B36" s="102"/>
      <c r="C36" s="327" t="s">
        <v>77</v>
      </c>
      <c r="D36" s="337"/>
      <c r="E36" s="329"/>
      <c r="F36" s="329"/>
      <c r="G36" s="329"/>
      <c r="H36" s="329"/>
      <c r="I36" s="330"/>
      <c r="J36" s="330"/>
      <c r="K36" s="329"/>
      <c r="L36" s="338"/>
      <c r="M36" s="102"/>
    </row>
    <row r="37" spans="2:13" ht="18" x14ac:dyDescent="0.35">
      <c r="B37" s="102"/>
      <c r="C37" s="332" t="s">
        <v>22</v>
      </c>
      <c r="D37" s="339"/>
      <c r="E37" s="339"/>
      <c r="F37" s="339"/>
      <c r="G37" s="339"/>
      <c r="H37" s="334"/>
      <c r="I37" s="335"/>
      <c r="J37" s="335"/>
      <c r="K37" s="86" t="e">
        <f>K27</f>
        <v>#VALUE!</v>
      </c>
      <c r="L37" s="340"/>
      <c r="M37" s="102"/>
    </row>
    <row r="38" spans="2:13" ht="18" x14ac:dyDescent="0.35">
      <c r="B38" s="102"/>
      <c r="C38" s="327" t="s">
        <v>60</v>
      </c>
      <c r="D38" s="328"/>
      <c r="E38" s="328"/>
      <c r="F38" s="328"/>
      <c r="G38" s="328"/>
      <c r="H38" s="329"/>
      <c r="I38" s="330"/>
      <c r="J38" s="330"/>
      <c r="K38" s="331"/>
      <c r="L38" s="328"/>
      <c r="M38" s="102"/>
    </row>
    <row r="39" spans="2:13" s="55" customFormat="1" ht="18" x14ac:dyDescent="0.35">
      <c r="B39" s="102"/>
      <c r="C39" s="327"/>
      <c r="D39" s="328"/>
      <c r="E39" s="328"/>
      <c r="F39" s="328"/>
      <c r="G39" s="328"/>
      <c r="H39" s="329"/>
      <c r="I39" s="330"/>
      <c r="J39" s="330"/>
      <c r="K39" s="331"/>
      <c r="L39" s="328"/>
      <c r="M39" s="102"/>
    </row>
    <row r="40" spans="2:13" ht="18" x14ac:dyDescent="0.35">
      <c r="B40" s="102"/>
      <c r="C40" s="341" t="s">
        <v>23</v>
      </c>
      <c r="D40" s="342"/>
      <c r="E40" s="342"/>
      <c r="F40" s="342"/>
      <c r="G40" s="342"/>
      <c r="H40" s="343"/>
      <c r="I40" s="344"/>
      <c r="J40" s="344"/>
      <c r="K40" s="80" t="e">
        <f>SUM(K35,K37)</f>
        <v>#VALUE!</v>
      </c>
      <c r="L40" s="344"/>
      <c r="M40" s="102"/>
    </row>
    <row r="41" spans="2:13" ht="18" x14ac:dyDescent="0.35">
      <c r="B41" s="102"/>
      <c r="C41" s="328"/>
      <c r="D41" s="345"/>
      <c r="E41" s="329"/>
      <c r="F41" s="329"/>
      <c r="G41" s="329"/>
      <c r="H41" s="330"/>
      <c r="I41" s="329"/>
      <c r="J41" s="329"/>
      <c r="K41" s="346"/>
      <c r="L41" s="328"/>
      <c r="M41" s="102"/>
    </row>
    <row r="42" spans="2:13" ht="18" x14ac:dyDescent="0.35">
      <c r="B42" s="102"/>
      <c r="C42" s="341" t="s">
        <v>101</v>
      </c>
      <c r="D42" s="347"/>
      <c r="E42" s="348"/>
      <c r="F42" s="348"/>
      <c r="G42" s="348"/>
      <c r="H42" s="348"/>
      <c r="I42" s="349"/>
      <c r="J42" s="349"/>
      <c r="K42" s="350" t="e">
        <f>(K40*'Step 3 - Levers &amp; Output'!E28)/(L4*(L7)*'Step 3 - Levers &amp; Output'!E32)</f>
        <v>#VALUE!</v>
      </c>
      <c r="L42" s="351"/>
      <c r="M42" s="102"/>
    </row>
    <row r="43" spans="2:13" ht="18" x14ac:dyDescent="0.35">
      <c r="B43" s="135"/>
      <c r="C43" s="328"/>
      <c r="D43" s="337"/>
      <c r="E43" s="329"/>
      <c r="F43" s="329"/>
      <c r="G43" s="329"/>
      <c r="H43" s="329"/>
      <c r="I43" s="330"/>
      <c r="J43" s="330"/>
      <c r="K43" s="329"/>
      <c r="L43" s="338"/>
      <c r="M43" s="102"/>
    </row>
    <row r="44" spans="2:13" ht="18" x14ac:dyDescent="0.35">
      <c r="B44" s="102"/>
      <c r="C44" s="410" t="s">
        <v>80</v>
      </c>
      <c r="D44" s="410"/>
      <c r="E44" s="410"/>
      <c r="F44" s="410"/>
      <c r="G44" s="410"/>
      <c r="H44" s="410"/>
      <c r="I44" s="410"/>
      <c r="J44" s="352"/>
      <c r="K44" s="87" t="e">
        <f>K40/('Step 1 - Revenue'!E9*'Step 1 - Revenue'!E13)</f>
        <v>#VALUE!</v>
      </c>
      <c r="L44" s="353"/>
      <c r="M44" s="102"/>
    </row>
    <row r="45" spans="2:13" x14ac:dyDescent="0.3">
      <c r="B45" s="102"/>
      <c r="C45" s="102"/>
      <c r="D45" s="103"/>
      <c r="E45" s="106"/>
      <c r="F45" s="106"/>
      <c r="G45" s="106"/>
      <c r="H45" s="106"/>
      <c r="I45" s="139"/>
      <c r="J45" s="139"/>
      <c r="K45" s="106"/>
      <c r="L45" s="137"/>
      <c r="M45" s="102"/>
    </row>
  </sheetData>
  <sheetProtection algorithmName="SHA-512" hashValue="iF4x4K3KEaloLs5YPb9HeOfAmwK8VOWTbKBaAkQ0CNhKYJCuCU7Qmjl+m+oittCjijR+0AdLDFAAtf3FgvcZuw==" saltValue="kHUqcgiWsM1UWsEn9tN2Yw==" spinCount="100000" sheet="1" objects="1" scenarios="1"/>
  <mergeCells count="4">
    <mergeCell ref="C5:F7"/>
    <mergeCell ref="H10:L10"/>
    <mergeCell ref="L14:L15"/>
    <mergeCell ref="C44:I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1</Template>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 to Calculator Tool</vt:lpstr>
      <vt:lpstr>Info Needed to Complete</vt:lpstr>
      <vt:lpstr>Step 1 - Revenue</vt:lpstr>
      <vt:lpstr>Step 2 - Cost</vt:lpstr>
      <vt:lpstr>Step 3 - Levers &amp; Output</vt:lpstr>
      <vt:lpstr>Drivers</vt:lpstr>
      <vt:lpstr>Other Informative Outputs</vt:lpstr>
      <vt:lpstr>Locked - Output calculations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dc:creator>
  <cp:keywords/>
  <dc:description/>
  <cp:lastModifiedBy>Bridget Callaghan</cp:lastModifiedBy>
  <cp:revision>1</cp:revision>
  <cp:lastPrinted>2020-06-04T15:14:41Z</cp:lastPrinted>
  <dcterms:created xsi:type="dcterms:W3CDTF">2019-01-21T23:58:32Z</dcterms:created>
  <dcterms:modified xsi:type="dcterms:W3CDTF">2020-09-10T21:09:53Z</dcterms:modified>
  <cp:category/>
  <cp:contentStatus/>
</cp:coreProperties>
</file>